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ОТКРЫТЫЙ БЮДЖЕТ\Готовые документы\"/>
    </mc:Choice>
  </mc:AlternateContent>
  <xr:revisionPtr revIDLastSave="0" documentId="13_ncr:1_{F2BBFCED-058D-46AB-85D5-DEE4AE3ED7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Лист1!$A$7:$K$50</definedName>
    <definedName name="_xlnm.Print_Titles" localSheetId="0">Лист1!$7:$7</definedName>
    <definedName name="_xlnm.Print_Area" localSheetId="0">Лист1!$A$1:$M$50</definedName>
  </definedNames>
  <calcPr calcId="191029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8" i="1"/>
  <c r="M20" i="1"/>
  <c r="M21" i="1"/>
  <c r="M23" i="1"/>
  <c r="M24" i="1"/>
  <c r="M25" i="1"/>
  <c r="M26" i="1"/>
  <c r="M27" i="1"/>
  <c r="M29" i="1"/>
  <c r="M30" i="1"/>
  <c r="M31" i="1"/>
  <c r="M33" i="1"/>
  <c r="M34" i="1"/>
  <c r="M35" i="1"/>
  <c r="M36" i="1"/>
  <c r="M37" i="1"/>
  <c r="M39" i="1"/>
  <c r="M40" i="1"/>
  <c r="M42" i="1"/>
  <c r="M43" i="1"/>
  <c r="M44" i="1"/>
  <c r="M46" i="1"/>
  <c r="M48" i="1"/>
  <c r="M49" i="1"/>
  <c r="L9" i="1"/>
  <c r="L10" i="1"/>
  <c r="L11" i="1"/>
  <c r="L12" i="1"/>
  <c r="L13" i="1"/>
  <c r="L14" i="1"/>
  <c r="L16" i="1"/>
  <c r="L18" i="1"/>
  <c r="L20" i="1"/>
  <c r="L21" i="1"/>
  <c r="L23" i="1"/>
  <c r="L24" i="1"/>
  <c r="L25" i="1"/>
  <c r="L26" i="1"/>
  <c r="L27" i="1"/>
  <c r="L29" i="1"/>
  <c r="L30" i="1"/>
  <c r="L31" i="1"/>
  <c r="L33" i="1"/>
  <c r="L34" i="1"/>
  <c r="L35" i="1"/>
  <c r="L36" i="1"/>
  <c r="L37" i="1"/>
  <c r="L39" i="1"/>
  <c r="L40" i="1"/>
  <c r="L42" i="1"/>
  <c r="L43" i="1"/>
  <c r="L44" i="1"/>
  <c r="L46" i="1"/>
  <c r="L48" i="1"/>
  <c r="L49" i="1"/>
  <c r="J9" i="1"/>
  <c r="J10" i="1"/>
  <c r="J11" i="1"/>
  <c r="J12" i="1"/>
  <c r="J13" i="1"/>
  <c r="J14" i="1"/>
  <c r="J15" i="1"/>
  <c r="J16" i="1"/>
  <c r="J18" i="1"/>
  <c r="J20" i="1"/>
  <c r="J21" i="1"/>
  <c r="J23" i="1"/>
  <c r="J24" i="1"/>
  <c r="J25" i="1"/>
  <c r="J26" i="1"/>
  <c r="J27" i="1"/>
  <c r="J29" i="1"/>
  <c r="J30" i="1"/>
  <c r="J31" i="1"/>
  <c r="J33" i="1"/>
  <c r="J34" i="1"/>
  <c r="J35" i="1"/>
  <c r="J36" i="1"/>
  <c r="J37" i="1"/>
  <c r="J39" i="1"/>
  <c r="J40" i="1"/>
  <c r="J42" i="1"/>
  <c r="J43" i="1"/>
  <c r="J44" i="1"/>
  <c r="J46" i="1"/>
  <c r="J48" i="1"/>
  <c r="J49" i="1"/>
  <c r="I9" i="1"/>
  <c r="I10" i="1"/>
  <c r="I11" i="1"/>
  <c r="I12" i="1"/>
  <c r="I13" i="1"/>
  <c r="I14" i="1"/>
  <c r="I16" i="1"/>
  <c r="I18" i="1"/>
  <c r="I20" i="1"/>
  <c r="I21" i="1"/>
  <c r="I23" i="1"/>
  <c r="I24" i="1"/>
  <c r="I25" i="1"/>
  <c r="I26" i="1"/>
  <c r="I27" i="1"/>
  <c r="I29" i="1"/>
  <c r="I30" i="1"/>
  <c r="I31" i="1"/>
  <c r="I33" i="1"/>
  <c r="I34" i="1"/>
  <c r="I35" i="1"/>
  <c r="I36" i="1"/>
  <c r="I37" i="1"/>
  <c r="I39" i="1"/>
  <c r="I40" i="1"/>
  <c r="I42" i="1"/>
  <c r="I43" i="1"/>
  <c r="I44" i="1"/>
  <c r="I46" i="1"/>
  <c r="I48" i="1"/>
  <c r="I49" i="1"/>
  <c r="D17" i="1"/>
  <c r="E17" i="1"/>
  <c r="G17" i="1" s="1"/>
  <c r="C17" i="1"/>
  <c r="K17" i="1"/>
  <c r="H17" i="1"/>
  <c r="G18" i="1"/>
  <c r="F18" i="1"/>
  <c r="K47" i="1"/>
  <c r="L47" i="1" s="1"/>
  <c r="H47" i="1"/>
  <c r="G49" i="1"/>
  <c r="F49" i="1"/>
  <c r="D47" i="1"/>
  <c r="E47" i="1"/>
  <c r="C47" i="1"/>
  <c r="F24" i="1"/>
  <c r="G24" i="1"/>
  <c r="K32" i="1"/>
  <c r="H32" i="1"/>
  <c r="K8" i="1"/>
  <c r="H8" i="1"/>
  <c r="D8" i="1"/>
  <c r="E8" i="1"/>
  <c r="K45" i="1"/>
  <c r="H45" i="1"/>
  <c r="K41" i="1"/>
  <c r="H41" i="1"/>
  <c r="K38" i="1"/>
  <c r="H38" i="1"/>
  <c r="J38" i="1" s="1"/>
  <c r="K28" i="1"/>
  <c r="H28" i="1"/>
  <c r="K22" i="1"/>
  <c r="H22" i="1"/>
  <c r="K19" i="1"/>
  <c r="H19" i="1"/>
  <c r="D45" i="1"/>
  <c r="E45" i="1"/>
  <c r="D41" i="1"/>
  <c r="E41" i="1"/>
  <c r="D38" i="1"/>
  <c r="E38" i="1"/>
  <c r="D32" i="1"/>
  <c r="E32" i="1"/>
  <c r="D28" i="1"/>
  <c r="E28" i="1"/>
  <c r="D22" i="1"/>
  <c r="E22" i="1"/>
  <c r="D19" i="1"/>
  <c r="E19" i="1"/>
  <c r="M41" i="1" l="1"/>
  <c r="J22" i="1"/>
  <c r="I17" i="1"/>
  <c r="J28" i="1"/>
  <c r="M22" i="1"/>
  <c r="J19" i="1"/>
  <c r="M19" i="1"/>
  <c r="J17" i="1"/>
  <c r="J8" i="1"/>
  <c r="M45" i="1"/>
  <c r="M38" i="1"/>
  <c r="M28" i="1"/>
  <c r="M17" i="1"/>
  <c r="M8" i="1"/>
  <c r="I47" i="1"/>
  <c r="J47" i="1"/>
  <c r="J32" i="1"/>
  <c r="M47" i="1"/>
  <c r="J45" i="1"/>
  <c r="J41" i="1"/>
  <c r="M32" i="1"/>
  <c r="L17" i="1"/>
  <c r="F17" i="1"/>
  <c r="D50" i="1"/>
  <c r="E50" i="1"/>
  <c r="K50" i="1"/>
  <c r="H50" i="1"/>
  <c r="C45" i="1"/>
  <c r="C41" i="1"/>
  <c r="C38" i="1"/>
  <c r="C32" i="1"/>
  <c r="C28" i="1"/>
  <c r="C22" i="1"/>
  <c r="C19" i="1"/>
  <c r="C8" i="1"/>
  <c r="L45" i="1" l="1"/>
  <c r="I45" i="1"/>
  <c r="L41" i="1"/>
  <c r="I41" i="1"/>
  <c r="L38" i="1"/>
  <c r="I38" i="1"/>
  <c r="L32" i="1"/>
  <c r="I32" i="1"/>
  <c r="I28" i="1"/>
  <c r="L28" i="1"/>
  <c r="L22" i="1"/>
  <c r="I22" i="1"/>
  <c r="L19" i="1"/>
  <c r="I19" i="1"/>
  <c r="I8" i="1"/>
  <c r="L8" i="1"/>
  <c r="M50" i="1"/>
  <c r="J50" i="1"/>
  <c r="C50" i="1"/>
  <c r="G50" i="1"/>
  <c r="F9" i="1"/>
  <c r="G9" i="1"/>
  <c r="F10" i="1"/>
  <c r="G10" i="1"/>
  <c r="F11" i="1"/>
  <c r="G11" i="1"/>
  <c r="F12" i="1"/>
  <c r="G12" i="1"/>
  <c r="F13" i="1"/>
  <c r="G13" i="1"/>
  <c r="F14" i="1"/>
  <c r="G14" i="1"/>
  <c r="G15" i="1"/>
  <c r="F16" i="1"/>
  <c r="G16" i="1"/>
  <c r="F19" i="1"/>
  <c r="G19" i="1"/>
  <c r="F20" i="1"/>
  <c r="G20" i="1"/>
  <c r="F21" i="1"/>
  <c r="G21" i="1"/>
  <c r="F22" i="1"/>
  <c r="G22" i="1"/>
  <c r="F23" i="1"/>
  <c r="G23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L50" i="1" l="1"/>
  <c r="I50" i="1"/>
  <c r="F50" i="1"/>
  <c r="G8" i="1"/>
  <c r="F8" i="1"/>
</calcChain>
</file>

<file path=xl/sharedStrings.xml><?xml version="1.0" encoding="utf-8"?>
<sst xmlns="http://schemas.openxmlformats.org/spreadsheetml/2006/main" count="109" uniqueCount="102">
  <si>
    <t>0703</t>
  </si>
  <si>
    <t>1000</t>
  </si>
  <si>
    <t>1102</t>
  </si>
  <si>
    <t>Другие вопросы в области национальной экономики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</si>
  <si>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</si>
  <si>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</si>
  <si>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0702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</si>
  <si>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</si>
  <si>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</si>
  <si>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</si>
  <si>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</si>
  <si>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</si>
  <si>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0406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</si>
  <si>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</si>
  <si>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</si>
  <si>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</si>
  <si>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</si>
  <si>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</si>
  <si>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</si>
  <si>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Охрана семьи и детства</t>
  </si>
  <si>
    <t>0405</t>
  </si>
  <si>
    <t>Водное хозяйство</t>
  </si>
  <si>
    <t>0700</t>
  </si>
  <si>
    <t>Другие вопросы в области культуры, кинематографии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</si>
  <si>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</si>
  <si>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</si>
  <si>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Транспорт</t>
  </si>
  <si>
    <t>0801</t>
  </si>
  <si>
    <t>Пенсионное обеспечение</t>
  </si>
  <si>
    <t>0800</t>
  </si>
  <si>
    <t>0709</t>
  </si>
  <si>
    <t>0107</t>
  </si>
  <si>
    <t>0300</t>
  </si>
  <si>
    <t>Массовый спорт</t>
  </si>
  <si>
    <t>Обеспечение проведения выборов и референдумов</t>
  </si>
  <si>
    <t>Дотации на выравнивание бюджетной обеспеченности субъектов Российской Федерации и муниципальных образований</t>
  </si>
  <si>
    <t>Дорожное хозяйство (дорожные фонды)</t>
  </si>
  <si>
    <t>НАЦИОНАЛЬНАЯ ЭКОНОМИКА</t>
  </si>
  <si>
    <t>Общее образование</t>
  </si>
  <si>
    <t>0106</t>
  </si>
  <si>
    <t>МЕЖБЮДЖЕТНЫЕ ТРАНСФЕРТЫ ОБЩЕГО ХАРАКТЕРА БЮДЖЕТАМ БЮДЖЕТНОЙ СИСТЕМЫ РОССИЙСКОЙ ФЕДЕРАЦИИ</t>
  </si>
  <si>
    <t>0503</t>
  </si>
  <si>
    <t>Культура</t>
  </si>
  <si>
    <t>0707</t>
  </si>
  <si>
    <t>1004</t>
  </si>
  <si>
    <t>0105</t>
  </si>
  <si>
    <t>1401</t>
  </si>
  <si>
    <t>0400</t>
  </si>
  <si>
    <t>НАЦИОНАЛЬНАЯ БЕЗОПАСНОСТЬ И ПРАВООХРАНИТЕЛЬНАЯ ДЕЯТЕЛЬНОСТЬ</t>
  </si>
  <si>
    <t>0309</t>
  </si>
  <si>
    <t>0502</t>
  </si>
  <si>
    <t>Сельское хозяйство и рыболовство</t>
  </si>
  <si>
    <t>1003</t>
  </si>
  <si>
    <t>0104</t>
  </si>
  <si>
    <t>1400</t>
  </si>
  <si>
    <t>Судебная система</t>
  </si>
  <si>
    <t>Коммунальное хозяйство</t>
  </si>
  <si>
    <t>0501</t>
  </si>
  <si>
    <t>Функционирование высшего должностного лица субъекта Российской Федерации и муниципального образования</t>
  </si>
  <si>
    <t>КУЛЬТУРА, КИНЕМАТОГРАФИЯ</t>
  </si>
  <si>
    <t>0310</t>
  </si>
  <si>
    <t>0103</t>
  </si>
  <si>
    <t>Жилищное хозяйство</t>
  </si>
  <si>
    <t>0412</t>
  </si>
  <si>
    <t>0500</t>
  </si>
  <si>
    <t>0409</t>
  </si>
  <si>
    <t>Дополнительное образование детей</t>
  </si>
  <si>
    <t>1001</t>
  </si>
  <si>
    <t>СОЦИАЛЬНАЯ ПОЛИТИКА</t>
  </si>
  <si>
    <t>0102</t>
  </si>
  <si>
    <t>ЖИЛИЩНО-КОММУНАЛЬНОЕ ХОЗЯЙСТВО</t>
  </si>
  <si>
    <t>Дошкольное образование</t>
  </si>
  <si>
    <t>0408</t>
  </si>
  <si>
    <t>Молодежная политика</t>
  </si>
  <si>
    <t>Код</t>
  </si>
  <si>
    <t>Наименование расходов</t>
  </si>
  <si>
    <t>%</t>
  </si>
  <si>
    <t>ВСЕГО РАСХОДОВ</t>
  </si>
  <si>
    <t>Резервные фонды</t>
  </si>
  <si>
    <t>0111</t>
  </si>
  <si>
    <t>-</t>
  </si>
  <si>
    <t>в тыс рублей</t>
  </si>
  <si>
    <t>Гражданская оборона</t>
  </si>
  <si>
    <t>Защита населения и территории от чрезвычайных ситуаций природного и техногенного характера,пожарная безопасность</t>
  </si>
  <si>
    <t>Аналитические данные о расходах бюджета Хасанского муниципального округа по разделам и подразделам классификации расходов</t>
  </si>
  <si>
    <t>План
2025 год</t>
  </si>
  <si>
    <t>1403</t>
  </si>
  <si>
    <t>Прочие межбюджетные трансферты общего характера</t>
  </si>
  <si>
    <t>0200</t>
  </si>
  <si>
    <t>НАЦИОНАЛЬНАЯ ОБОРОНА</t>
  </si>
  <si>
    <t>Мобилизационная и вневойсковая подготовка</t>
  </si>
  <si>
    <t>0203</t>
  </si>
  <si>
    <t>Факт
2022 год</t>
  </si>
  <si>
    <t>Оценка
2023 год</t>
  </si>
  <si>
    <t>План
2024</t>
  </si>
  <si>
    <t>Сравнение 2024 (план) с 2022 (факт)</t>
  </si>
  <si>
    <t>Сравнение 2024 (план) с 2023 (оценка)</t>
  </si>
  <si>
    <t>Сравнение 2025 (план) с 2022 (факт)</t>
  </si>
  <si>
    <t>Сравнение 2025 (план) с 2023 (оценка)</t>
  </si>
  <si>
    <t>План
2026 год</t>
  </si>
  <si>
    <t>Сравнение 2026 (план) с 2022 (факт)</t>
  </si>
  <si>
    <t>Сравнение 2026 (план)  с 2023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</si>
</sst>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 shrinkToFit="1"/>
    </xf>
    <xf numFmtId="0" fontId="2" fillId="0" borderId="0" xfId="0" applyFont="1"/>
    <xf numFmtId="49" fontId="3" fillId="0" borderId="1" xfId="0" applyNumberFormat="1" applyFont="1" applyBorder="1" applyAlignment="1">
      <alignment wrapText="1" shrinkToFit="1"/>
    </xf>
    <xf numFmtId="0" fontId="4" fillId="0" borderId="0" xfId="0" applyFont="1"/>
    <xf numFmtId="4" fontId="5" fillId="0" borderId="2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justify" wrapText="1" shrinkToFit="1"/>
    </xf>
    <xf numFmtId="49" fontId="2" fillId="0" borderId="1" xfId="0" applyNumberFormat="1" applyFont="1" applyBorder="1" applyAlignment="1">
      <alignment horizontal="justify" wrapText="1" shrinkToFi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right" vertical="top" wrapText="1"/>
    </xf>
    <xf numFmtId="4" fontId="3" fillId="0" borderId="6" xfId="0" applyNumberFormat="1" applyFont="1" applyBorder="1" applyAlignment="1">
      <alignment horizontal="right" vertical="top"/>
    </xf>
    <xf numFmtId="4" fontId="5" fillId="0" borderId="8" xfId="0" applyNumberFormat="1" applyFont="1" applyBorder="1" applyAlignment="1">
      <alignment horizontal="right" vertical="top" wrapText="1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BreakPreview" zoomScaleNormal="100" zoomScaleSheetLayoutView="100" workbookViewId="0">
      <pane ySplit="6" topLeftCell="A31" activePane="bottomLeft" state="frozen"/>
      <selection pane="bottomLeft" activeCell="E35" sqref="E35"/>
    </sheetView>
  </sheetViews>
  <sheetFormatPr defaultRowHeight="15.75" x14ac:dyDescent="0.25"/>
  <cols>
    <col min="1" max="1" width="8.28515625" style="4" customWidth="1"/>
    <col min="2" max="2" width="55.42578125" style="4" customWidth="1"/>
    <col min="3" max="3" width="13.28515625" style="4" customWidth="1"/>
    <col min="4" max="4" width="14.85546875" style="4" customWidth="1"/>
    <col min="5" max="5" width="13.7109375" style="4" customWidth="1"/>
    <col min="6" max="7" width="15" style="4" customWidth="1"/>
    <col min="8" max="10" width="14.140625" style="4" customWidth="1"/>
    <col min="11" max="11" width="14" style="4" customWidth="1"/>
    <col min="12" max="12" width="13.42578125" customWidth="1"/>
    <col min="13" max="13" width="15.28515625" customWidth="1"/>
  </cols>
  <sheetData>
    <row r="1" spans="1:13" s="1" customFormat="1" ht="27.75" customHeight="1" x14ac:dyDescent="0.25">
      <c r="A1" s="32" t="s">
        <v>84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 s="1" customFormat="1" x14ac:dyDescent="0.25"/>
    <row r="3" spans="1:13" s="1" customFormat="1" x14ac:dyDescent="0.25">
      <c r="K3" s="1" t="s">
        <v>81</v>
      </c>
    </row>
    <row r="4" spans="1:13" s="1" customFormat="1" ht="15.75" customHeight="1" x14ac:dyDescent="0.25">
      <c r="A4" s="30" t="s">
        <v>74</v>
      </c>
      <c r="B4" s="30" t="s">
        <v>75</v>
      </c>
      <c r="C4" s="30" t="s">
        <v>92</v>
      </c>
      <c r="D4" s="30" t="s">
        <v>93</v>
      </c>
      <c r="E4" s="30" t="s">
        <v>94</v>
      </c>
      <c r="F4" s="33" t="s">
        <v>95</v>
      </c>
      <c r="G4" s="33" t="s">
        <v>96</v>
      </c>
      <c r="H4" s="30" t="s">
        <v>85</v>
      </c>
      <c r="I4" s="34" t="s">
        <v>97</v>
      </c>
      <c r="J4" s="34" t="s">
        <v>98</v>
      </c>
      <c r="K4" s="31" t="s">
        <v>99</v>
      </c>
      <c r="L4" s="30" t="s">
        <v>100</v>
      </c>
      <c r="M4" s="30" t="s">
        <v>101</v>
      </c>
    </row>
    <row r="5" spans="1:13" s="1" customFormat="1" ht="53.25" customHeight="1" x14ac:dyDescent="0.25">
      <c r="A5" s="30"/>
      <c r="B5" s="30"/>
      <c r="C5" s="30"/>
      <c r="D5" s="30"/>
      <c r="E5" s="30"/>
      <c r="F5" s="33"/>
      <c r="G5" s="33"/>
      <c r="H5" s="30"/>
      <c r="I5" s="35"/>
      <c r="J5" s="35"/>
      <c r="K5" s="31"/>
      <c r="L5" s="30"/>
      <c r="M5" s="30"/>
    </row>
    <row r="6" spans="1:13" s="1" customFormat="1" x14ac:dyDescent="0.25">
      <c r="A6" s="30"/>
      <c r="B6" s="30"/>
      <c r="C6" s="30"/>
      <c r="D6" s="30"/>
      <c r="E6" s="30"/>
      <c r="F6" s="2" t="s">
        <v>76</v>
      </c>
      <c r="G6" s="2" t="s">
        <v>76</v>
      </c>
      <c r="H6" s="30"/>
      <c r="I6" s="2" t="s">
        <v>76</v>
      </c>
      <c r="J6" s="2" t="s">
        <v>76</v>
      </c>
      <c r="K6" s="31"/>
      <c r="L6" s="21" t="s">
        <v>76</v>
      </c>
      <c r="M6" s="21" t="s">
        <v>76</v>
      </c>
    </row>
    <row r="7" spans="1:13" s="1" customForma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7</v>
      </c>
      <c r="G7" s="2">
        <v>9</v>
      </c>
      <c r="H7" s="2">
        <v>10</v>
      </c>
      <c r="I7" s="2">
        <v>11</v>
      </c>
      <c r="J7" s="2">
        <v>12</v>
      </c>
      <c r="K7" s="22">
        <v>13</v>
      </c>
      <c r="L7" s="21">
        <v>14</v>
      </c>
      <c r="M7" s="21">
        <v>15</v>
      </c>
    </row>
    <row r="8" spans="1:13" s="6" customFormat="1" ht="15.75" customHeight="1" x14ac:dyDescent="0.25">
      <c r="A8" s="5" t="s">
        <v>7</v>
      </c>
      <c r="B8" s="11" t="s">
        <v>11</v>
      </c>
      <c r="C8" s="8">
        <f>SUM(C9:C16)</f>
        <v>116693.84</v>
      </c>
      <c r="D8" s="8">
        <f>SUM(D9:D16)</f>
        <v>305236.04000000004</v>
      </c>
      <c r="E8" s="8">
        <f>SUM(E9:E16)</f>
        <v>252002.3</v>
      </c>
      <c r="F8" s="8">
        <f>E8/C8*100</f>
        <v>215.95167319885951</v>
      </c>
      <c r="G8" s="8">
        <f>E8/D8*100</f>
        <v>82.559811744379843</v>
      </c>
      <c r="H8" s="10">
        <f>SUM(H9:H16)</f>
        <v>235755.58000000002</v>
      </c>
      <c r="I8" s="10">
        <f>H8/C8*100</f>
        <v>202.02915595201944</v>
      </c>
      <c r="J8" s="10">
        <f>H8/D8*100</f>
        <v>77.237137528058611</v>
      </c>
      <c r="K8" s="23">
        <f>SUM(K9:K16)</f>
        <v>239721.89</v>
      </c>
      <c r="L8" s="27">
        <f>K8/C8*100</f>
        <v>205.42805858475481</v>
      </c>
      <c r="M8" s="27">
        <f>K8/D8*100</f>
        <v>78.536561409982909</v>
      </c>
    </row>
    <row r="9" spans="1:13" ht="47.25" x14ac:dyDescent="0.25">
      <c r="A9" s="3" t="s">
        <v>69</v>
      </c>
      <c r="B9" s="12" t="s">
        <v>58</v>
      </c>
      <c r="C9" s="13">
        <v>2335.69</v>
      </c>
      <c r="D9" s="9">
        <v>2504.1999999999998</v>
      </c>
      <c r="E9" s="7">
        <v>2749.42</v>
      </c>
      <c r="F9" s="9">
        <f t="shared" ref="F9:F46" si="0">E9/C9*100</f>
        <v>117.71339518514871</v>
      </c>
      <c r="G9" s="9">
        <f t="shared" ref="G9:G46" si="1">E9/D9*100</f>
        <v>109.79234885392542</v>
      </c>
      <c r="H9" s="7">
        <v>2859.4</v>
      </c>
      <c r="I9" s="7">
        <f t="shared" ref="I9:I50" si="2">H9/C9*100</f>
        <v>122.42206799703727</v>
      </c>
      <c r="J9" s="7">
        <f t="shared" ref="J9:J50" si="3">H9/D9*100</f>
        <v>114.1841705934031</v>
      </c>
      <c r="K9" s="24">
        <v>2973.78</v>
      </c>
      <c r="L9" s="36">
        <f t="shared" ref="L9:L50" si="4">K9/C9*100</f>
        <v>127.31912197252204</v>
      </c>
      <c r="M9" s="36">
        <f t="shared" ref="M9:M50" si="5">K9/D9*100</f>
        <v>118.75169714879006</v>
      </c>
    </row>
    <row r="10" spans="1:13" ht="63" x14ac:dyDescent="0.25">
      <c r="A10" s="3" t="s">
        <v>61</v>
      </c>
      <c r="B10" s="12" t="s">
        <v>24</v>
      </c>
      <c r="C10" s="13">
        <v>3806.44</v>
      </c>
      <c r="D10" s="9">
        <v>7056.5</v>
      </c>
      <c r="E10" s="7">
        <v>9899.4</v>
      </c>
      <c r="F10" s="9">
        <f t="shared" si="0"/>
        <v>260.06977648406382</v>
      </c>
      <c r="G10" s="9">
        <f t="shared" si="1"/>
        <v>140.28767802735067</v>
      </c>
      <c r="H10" s="7">
        <v>10270.4</v>
      </c>
      <c r="I10" s="7">
        <f t="shared" si="2"/>
        <v>269.81641638906694</v>
      </c>
      <c r="J10" s="7">
        <f t="shared" si="3"/>
        <v>145.54524197548361</v>
      </c>
      <c r="K10" s="24">
        <v>10654.4</v>
      </c>
      <c r="L10" s="36">
        <f t="shared" si="4"/>
        <v>279.90458275974402</v>
      </c>
      <c r="M10" s="36">
        <f t="shared" si="5"/>
        <v>150.9870332317721</v>
      </c>
    </row>
    <row r="11" spans="1:13" ht="63" x14ac:dyDescent="0.25">
      <c r="A11" s="3" t="s">
        <v>53</v>
      </c>
      <c r="B11" s="12" t="s">
        <v>25</v>
      </c>
      <c r="C11" s="13">
        <v>41620.83</v>
      </c>
      <c r="D11" s="9">
        <v>89192.3</v>
      </c>
      <c r="E11" s="7">
        <v>101886</v>
      </c>
      <c r="F11" s="9">
        <f t="shared" si="0"/>
        <v>244.79569484798836</v>
      </c>
      <c r="G11" s="9">
        <f t="shared" si="1"/>
        <v>114.23183391391409</v>
      </c>
      <c r="H11" s="7">
        <v>105672.19</v>
      </c>
      <c r="I11" s="7">
        <f t="shared" si="2"/>
        <v>253.89255812534253</v>
      </c>
      <c r="J11" s="7">
        <f t="shared" si="3"/>
        <v>118.47680797557636</v>
      </c>
      <c r="K11" s="24">
        <v>106010.75</v>
      </c>
      <c r="L11" s="36">
        <f t="shared" si="4"/>
        <v>254.70599697315021</v>
      </c>
      <c r="M11" s="36">
        <f t="shared" si="5"/>
        <v>118.85639231189241</v>
      </c>
    </row>
    <row r="12" spans="1:13" x14ac:dyDescent="0.25">
      <c r="A12" s="3" t="s">
        <v>45</v>
      </c>
      <c r="B12" s="12" t="s">
        <v>55</v>
      </c>
      <c r="C12" s="13">
        <v>336.34</v>
      </c>
      <c r="D12" s="9">
        <v>6.44</v>
      </c>
      <c r="E12" s="7">
        <v>6.82</v>
      </c>
      <c r="F12" s="9">
        <f t="shared" si="0"/>
        <v>2.0277100553011835</v>
      </c>
      <c r="G12" s="9">
        <f t="shared" si="1"/>
        <v>105.90062111801242</v>
      </c>
      <c r="H12" s="7">
        <v>6.07</v>
      </c>
      <c r="I12" s="7">
        <f t="shared" si="2"/>
        <v>1.8047214128560387</v>
      </c>
      <c r="J12" s="7">
        <f t="shared" si="3"/>
        <v>94.254658385093165</v>
      </c>
      <c r="K12" s="24">
        <v>6.07</v>
      </c>
      <c r="L12" s="36">
        <f t="shared" si="4"/>
        <v>1.8047214128560387</v>
      </c>
      <c r="M12" s="36">
        <f t="shared" si="5"/>
        <v>94.254658385093165</v>
      </c>
    </row>
    <row r="13" spans="1:13" ht="47.25" x14ac:dyDescent="0.25">
      <c r="A13" s="3" t="s">
        <v>39</v>
      </c>
      <c r="B13" s="12" t="s">
        <v>4</v>
      </c>
      <c r="C13" s="13">
        <v>14037.34</v>
      </c>
      <c r="D13" s="9">
        <v>16519.77</v>
      </c>
      <c r="E13" s="7">
        <v>17674.3</v>
      </c>
      <c r="F13" s="9">
        <f t="shared" si="0"/>
        <v>125.9091822239826</v>
      </c>
      <c r="G13" s="9">
        <f t="shared" si="1"/>
        <v>106.98877768879349</v>
      </c>
      <c r="H13" s="7">
        <v>18169.990000000002</v>
      </c>
      <c r="I13" s="7">
        <f t="shared" si="2"/>
        <v>129.44040680071868</v>
      </c>
      <c r="J13" s="7">
        <f t="shared" si="3"/>
        <v>109.98936425870336</v>
      </c>
      <c r="K13" s="24">
        <v>18902.32</v>
      </c>
      <c r="L13" s="36">
        <f t="shared" si="4"/>
        <v>134.65742085038903</v>
      </c>
      <c r="M13" s="36">
        <f t="shared" si="5"/>
        <v>114.42241629272078</v>
      </c>
    </row>
    <row r="14" spans="1:13" x14ac:dyDescent="0.25">
      <c r="A14" s="3" t="s">
        <v>31</v>
      </c>
      <c r="B14" s="12" t="s">
        <v>34</v>
      </c>
      <c r="C14" s="13">
        <v>0</v>
      </c>
      <c r="D14" s="9">
        <v>0</v>
      </c>
      <c r="E14" s="7">
        <v>624.27</v>
      </c>
      <c r="F14" s="9" t="e">
        <f t="shared" si="0"/>
        <v>#DIV/0!</v>
      </c>
      <c r="G14" s="9" t="e">
        <f t="shared" si="1"/>
        <v>#DIV/0!</v>
      </c>
      <c r="H14" s="7">
        <v>0</v>
      </c>
      <c r="I14" s="7" t="e">
        <f t="shared" si="2"/>
        <v>#DIV/0!</v>
      </c>
      <c r="J14" s="7" t="e">
        <f t="shared" si="3"/>
        <v>#DIV/0!</v>
      </c>
      <c r="K14" s="24">
        <v>0</v>
      </c>
      <c r="L14" s="36" t="e">
        <f t="shared" si="4"/>
        <v>#DIV/0!</v>
      </c>
      <c r="M14" s="36" t="e">
        <f t="shared" si="5"/>
        <v>#DIV/0!</v>
      </c>
    </row>
    <row r="15" spans="1:13" x14ac:dyDescent="0.25">
      <c r="A15" s="3" t="s">
        <v>79</v>
      </c>
      <c r="B15" s="12" t="s">
        <v>78</v>
      </c>
      <c r="C15" s="13">
        <v>0</v>
      </c>
      <c r="D15" s="9">
        <v>15263.17</v>
      </c>
      <c r="E15" s="7">
        <v>22196.43</v>
      </c>
      <c r="F15" s="9" t="s">
        <v>80</v>
      </c>
      <c r="G15" s="9">
        <f t="shared" si="1"/>
        <v>145.42477087000933</v>
      </c>
      <c r="H15" s="7">
        <v>21959.52</v>
      </c>
      <c r="I15" s="7" t="s">
        <v>80</v>
      </c>
      <c r="J15" s="7">
        <f t="shared" si="3"/>
        <v>143.87260313552167</v>
      </c>
      <c r="K15" s="24">
        <v>22286.61</v>
      </c>
      <c r="L15" s="29" t="s">
        <v>80</v>
      </c>
      <c r="M15" s="36">
        <f t="shared" si="5"/>
        <v>146.01560488417545</v>
      </c>
    </row>
    <row r="16" spans="1:13" x14ac:dyDescent="0.25">
      <c r="A16" s="3" t="s">
        <v>18</v>
      </c>
      <c r="B16" s="12" t="s">
        <v>14</v>
      </c>
      <c r="C16" s="19">
        <v>54557.2</v>
      </c>
      <c r="D16" s="9">
        <v>174693.66</v>
      </c>
      <c r="E16" s="16">
        <v>96965.66</v>
      </c>
      <c r="F16" s="9">
        <f t="shared" si="0"/>
        <v>177.73210502005236</v>
      </c>
      <c r="G16" s="9">
        <f t="shared" si="1"/>
        <v>55.506112814855449</v>
      </c>
      <c r="H16" s="7">
        <v>76818.009999999995</v>
      </c>
      <c r="I16" s="7">
        <f t="shared" si="2"/>
        <v>140.80269881885434</v>
      </c>
      <c r="J16" s="7">
        <f t="shared" si="3"/>
        <v>43.972981045791812</v>
      </c>
      <c r="K16" s="24">
        <v>78887.960000000006</v>
      </c>
      <c r="L16" s="36">
        <f t="shared" si="4"/>
        <v>144.59679015785269</v>
      </c>
      <c r="M16" s="36">
        <f t="shared" si="5"/>
        <v>45.157883806430071</v>
      </c>
    </row>
    <row r="17" spans="1:13" x14ac:dyDescent="0.25">
      <c r="A17" s="5" t="s">
        <v>88</v>
      </c>
      <c r="B17" s="11" t="s">
        <v>89</v>
      </c>
      <c r="C17" s="18">
        <f>C18</f>
        <v>0</v>
      </c>
      <c r="D17" s="18">
        <f t="shared" ref="D17:E17" si="6">D18</f>
        <v>1293.51</v>
      </c>
      <c r="E17" s="18">
        <f t="shared" si="6"/>
        <v>1353.38</v>
      </c>
      <c r="F17" s="9" t="e">
        <f t="shared" si="0"/>
        <v>#DIV/0!</v>
      </c>
      <c r="G17" s="9">
        <f t="shared" si="1"/>
        <v>104.62849146894884</v>
      </c>
      <c r="H17" s="10">
        <f>H18</f>
        <v>1402.38</v>
      </c>
      <c r="I17" s="10" t="e">
        <f t="shared" si="2"/>
        <v>#DIV/0!</v>
      </c>
      <c r="J17" s="10">
        <f t="shared" si="3"/>
        <v>108.41663381033004</v>
      </c>
      <c r="K17" s="23">
        <f>K18</f>
        <v>1402.38</v>
      </c>
      <c r="L17" s="28" t="e">
        <f t="shared" si="4"/>
        <v>#DIV/0!</v>
      </c>
      <c r="M17" s="28">
        <f t="shared" si="5"/>
        <v>108.41663381033004</v>
      </c>
    </row>
    <row r="18" spans="1:13" x14ac:dyDescent="0.25">
      <c r="A18" s="3" t="s">
        <v>91</v>
      </c>
      <c r="B18" s="12" t="s">
        <v>90</v>
      </c>
      <c r="C18" s="20">
        <v>0</v>
      </c>
      <c r="D18" s="9">
        <v>1293.51</v>
      </c>
      <c r="E18" s="17">
        <v>1353.38</v>
      </c>
      <c r="F18" s="9" t="e">
        <f t="shared" si="0"/>
        <v>#DIV/0!</v>
      </c>
      <c r="G18" s="9">
        <f t="shared" si="1"/>
        <v>104.62849146894884</v>
      </c>
      <c r="H18" s="7">
        <v>1402.38</v>
      </c>
      <c r="I18" s="7" t="e">
        <f t="shared" si="2"/>
        <v>#DIV/0!</v>
      </c>
      <c r="J18" s="7">
        <f t="shared" si="3"/>
        <v>108.41663381033004</v>
      </c>
      <c r="K18" s="24">
        <v>1402.38</v>
      </c>
      <c r="L18" s="29" t="e">
        <f t="shared" si="4"/>
        <v>#DIV/0!</v>
      </c>
      <c r="M18" s="29">
        <f t="shared" si="5"/>
        <v>108.41663381033004</v>
      </c>
    </row>
    <row r="19" spans="1:13" s="6" customFormat="1" ht="31.5" x14ac:dyDescent="0.25">
      <c r="A19" s="5" t="s">
        <v>32</v>
      </c>
      <c r="B19" s="11" t="s">
        <v>48</v>
      </c>
      <c r="C19" s="8">
        <f>SUM(C20:C21)</f>
        <v>0</v>
      </c>
      <c r="D19" s="8">
        <f t="shared" ref="D19:E19" si="7">SUM(D20:D21)</f>
        <v>2850</v>
      </c>
      <c r="E19" s="8">
        <f t="shared" si="7"/>
        <v>24454.05</v>
      </c>
      <c r="F19" s="8" t="e">
        <f t="shared" si="0"/>
        <v>#DIV/0!</v>
      </c>
      <c r="G19" s="8">
        <f t="shared" si="1"/>
        <v>858.03684210526308</v>
      </c>
      <c r="H19" s="10">
        <f>SUM(H20:H21)</f>
        <v>22935.65</v>
      </c>
      <c r="I19" s="10" t="e">
        <f t="shared" si="2"/>
        <v>#DIV/0!</v>
      </c>
      <c r="J19" s="10">
        <f t="shared" si="3"/>
        <v>804.75964912280699</v>
      </c>
      <c r="K19" s="23">
        <f>SUM(K20:K21)</f>
        <v>19785.650000000001</v>
      </c>
      <c r="L19" s="28" t="e">
        <f t="shared" si="4"/>
        <v>#DIV/0!</v>
      </c>
      <c r="M19" s="28">
        <f t="shared" si="5"/>
        <v>694.23333333333335</v>
      </c>
    </row>
    <row r="20" spans="1:13" x14ac:dyDescent="0.25">
      <c r="A20" s="3" t="s">
        <v>49</v>
      </c>
      <c r="B20" s="12" t="s">
        <v>82</v>
      </c>
      <c r="C20" s="13">
        <v>0</v>
      </c>
      <c r="D20" s="9">
        <v>150</v>
      </c>
      <c r="E20" s="7">
        <v>0</v>
      </c>
      <c r="F20" s="9" t="e">
        <f t="shared" si="0"/>
        <v>#DIV/0!</v>
      </c>
      <c r="G20" s="9">
        <f t="shared" si="1"/>
        <v>0</v>
      </c>
      <c r="H20" s="7">
        <v>0</v>
      </c>
      <c r="I20" s="7" t="e">
        <f t="shared" si="2"/>
        <v>#DIV/0!</v>
      </c>
      <c r="J20" s="7">
        <f t="shared" si="3"/>
        <v>0</v>
      </c>
      <c r="K20" s="24">
        <v>0</v>
      </c>
      <c r="L20" s="29" t="e">
        <f t="shared" si="4"/>
        <v>#DIV/0!</v>
      </c>
      <c r="M20" s="29">
        <f t="shared" si="5"/>
        <v>0</v>
      </c>
    </row>
    <row r="21" spans="1:13" ht="47.25" x14ac:dyDescent="0.25">
      <c r="A21" s="3" t="s">
        <v>60</v>
      </c>
      <c r="B21" s="12" t="s">
        <v>83</v>
      </c>
      <c r="C21" s="13">
        <v>0</v>
      </c>
      <c r="D21" s="9">
        <v>2700</v>
      </c>
      <c r="E21" s="7">
        <v>24454.05</v>
      </c>
      <c r="F21" s="9" t="e">
        <f t="shared" si="0"/>
        <v>#DIV/0!</v>
      </c>
      <c r="G21" s="9">
        <f t="shared" si="1"/>
        <v>905.70555555555552</v>
      </c>
      <c r="H21" s="7">
        <v>22935.65</v>
      </c>
      <c r="I21" s="7" t="e">
        <f t="shared" si="2"/>
        <v>#DIV/0!</v>
      </c>
      <c r="J21" s="7">
        <f t="shared" si="3"/>
        <v>849.46851851851852</v>
      </c>
      <c r="K21" s="24">
        <v>19785.650000000001</v>
      </c>
      <c r="L21" s="29" t="e">
        <f t="shared" si="4"/>
        <v>#DIV/0!</v>
      </c>
      <c r="M21" s="29">
        <f t="shared" si="5"/>
        <v>732.80185185185189</v>
      </c>
    </row>
    <row r="22" spans="1:13" s="6" customFormat="1" x14ac:dyDescent="0.25">
      <c r="A22" s="5" t="s">
        <v>47</v>
      </c>
      <c r="B22" s="11" t="s">
        <v>37</v>
      </c>
      <c r="C22" s="8">
        <f>SUM(C23:C27)</f>
        <v>35543.230000000003</v>
      </c>
      <c r="D22" s="8">
        <f t="shared" ref="D22:E22" si="8">SUM(D23:D27)</f>
        <v>145028.31999999998</v>
      </c>
      <c r="E22" s="8">
        <f t="shared" si="8"/>
        <v>78186.720000000001</v>
      </c>
      <c r="F22" s="8">
        <f t="shared" si="0"/>
        <v>219.9764061960604</v>
      </c>
      <c r="G22" s="8">
        <f t="shared" si="1"/>
        <v>53.911346418409877</v>
      </c>
      <c r="H22" s="10">
        <f>SUM(H23:H27)</f>
        <v>31259.78</v>
      </c>
      <c r="I22" s="10">
        <f t="shared" si="2"/>
        <v>87.948619188520567</v>
      </c>
      <c r="J22" s="10">
        <f t="shared" si="3"/>
        <v>21.554259195721222</v>
      </c>
      <c r="K22" s="23">
        <f>SUM(K23:K27)</f>
        <v>31359.78</v>
      </c>
      <c r="L22" s="28">
        <f t="shared" si="4"/>
        <v>88.229966719400565</v>
      </c>
      <c r="M22" s="28">
        <f t="shared" si="5"/>
        <v>21.623211245913904</v>
      </c>
    </row>
    <row r="23" spans="1:13" x14ac:dyDescent="0.25">
      <c r="A23" s="3" t="s">
        <v>20</v>
      </c>
      <c r="B23" s="12" t="s">
        <v>51</v>
      </c>
      <c r="C23" s="13">
        <v>0</v>
      </c>
      <c r="D23" s="9">
        <v>2501.42</v>
      </c>
      <c r="E23" s="7">
        <v>2156.39</v>
      </c>
      <c r="F23" s="9" t="e">
        <f t="shared" si="0"/>
        <v>#DIV/0!</v>
      </c>
      <c r="G23" s="9">
        <f t="shared" si="1"/>
        <v>86.206634631529283</v>
      </c>
      <c r="H23" s="7">
        <v>2156.39</v>
      </c>
      <c r="I23" s="7" t="e">
        <f t="shared" si="2"/>
        <v>#DIV/0!</v>
      </c>
      <c r="J23" s="7">
        <f t="shared" si="3"/>
        <v>86.206634631529283</v>
      </c>
      <c r="K23" s="24">
        <v>2156.39</v>
      </c>
      <c r="L23" s="29" t="e">
        <f t="shared" si="4"/>
        <v>#DIV/0!</v>
      </c>
      <c r="M23" s="29">
        <f t="shared" si="5"/>
        <v>86.206634631529283</v>
      </c>
    </row>
    <row r="24" spans="1:13" x14ac:dyDescent="0.25">
      <c r="A24" s="3" t="s">
        <v>12</v>
      </c>
      <c r="B24" s="12" t="s">
        <v>21</v>
      </c>
      <c r="C24" s="13">
        <v>29710.57</v>
      </c>
      <c r="D24" s="9">
        <v>0</v>
      </c>
      <c r="E24" s="7">
        <v>0</v>
      </c>
      <c r="F24" s="9">
        <f t="shared" si="0"/>
        <v>0</v>
      </c>
      <c r="G24" s="9" t="e">
        <f t="shared" si="1"/>
        <v>#DIV/0!</v>
      </c>
      <c r="H24" s="7">
        <v>0</v>
      </c>
      <c r="I24" s="7">
        <f t="shared" si="2"/>
        <v>0</v>
      </c>
      <c r="J24" s="7" t="e">
        <f t="shared" si="3"/>
        <v>#DIV/0!</v>
      </c>
      <c r="K24" s="24">
        <v>0</v>
      </c>
      <c r="L24" s="29">
        <f t="shared" si="4"/>
        <v>0</v>
      </c>
      <c r="M24" s="29" t="e">
        <f t="shared" si="5"/>
        <v>#DIV/0!</v>
      </c>
    </row>
    <row r="25" spans="1:13" x14ac:dyDescent="0.25">
      <c r="A25" s="3" t="s">
        <v>72</v>
      </c>
      <c r="B25" s="12" t="s">
        <v>26</v>
      </c>
      <c r="C25" s="13">
        <v>1510.09</v>
      </c>
      <c r="D25" s="9">
        <v>8085.79</v>
      </c>
      <c r="E25" s="7">
        <v>36434.33</v>
      </c>
      <c r="F25" s="9">
        <f t="shared" si="0"/>
        <v>2412.7257315789125</v>
      </c>
      <c r="G25" s="9">
        <f t="shared" si="1"/>
        <v>450.5970350454316</v>
      </c>
      <c r="H25" s="7">
        <v>7203.39</v>
      </c>
      <c r="I25" s="7">
        <f t="shared" si="2"/>
        <v>477.01726387168986</v>
      </c>
      <c r="J25" s="7">
        <f t="shared" si="3"/>
        <v>89.087027983660221</v>
      </c>
      <c r="K25" s="24">
        <v>7203.39</v>
      </c>
      <c r="L25" s="29">
        <f t="shared" si="4"/>
        <v>477.01726387168986</v>
      </c>
      <c r="M25" s="29">
        <f t="shared" si="5"/>
        <v>89.087027983660221</v>
      </c>
    </row>
    <row r="26" spans="1:13" x14ac:dyDescent="0.25">
      <c r="A26" s="3" t="s">
        <v>65</v>
      </c>
      <c r="B26" s="12" t="s">
        <v>36</v>
      </c>
      <c r="C26" s="13">
        <v>3755.57</v>
      </c>
      <c r="D26" s="9">
        <v>103098.37</v>
      </c>
      <c r="E26" s="7">
        <v>36300</v>
      </c>
      <c r="F26" s="9">
        <f t="shared" si="0"/>
        <v>966.56432978216355</v>
      </c>
      <c r="G26" s="9">
        <f t="shared" si="1"/>
        <v>35.209092054510663</v>
      </c>
      <c r="H26" s="7">
        <v>21500</v>
      </c>
      <c r="I26" s="7">
        <f t="shared" si="2"/>
        <v>572.48300524287913</v>
      </c>
      <c r="J26" s="7">
        <f t="shared" si="3"/>
        <v>20.8538699496413</v>
      </c>
      <c r="K26" s="24">
        <v>22000</v>
      </c>
      <c r="L26" s="29">
        <f t="shared" si="4"/>
        <v>585.79656350434152</v>
      </c>
      <c r="M26" s="29">
        <f t="shared" si="5"/>
        <v>21.338843669400401</v>
      </c>
    </row>
    <row r="27" spans="1:13" x14ac:dyDescent="0.25">
      <c r="A27" s="3" t="s">
        <v>63</v>
      </c>
      <c r="B27" s="12" t="s">
        <v>3</v>
      </c>
      <c r="C27" s="13">
        <v>567</v>
      </c>
      <c r="D27" s="9">
        <v>31342.74</v>
      </c>
      <c r="E27" s="7">
        <v>3296</v>
      </c>
      <c r="F27" s="9">
        <f t="shared" si="0"/>
        <v>581.30511463844789</v>
      </c>
      <c r="G27" s="9">
        <f t="shared" si="1"/>
        <v>10.515991901154781</v>
      </c>
      <c r="H27" s="7">
        <v>400</v>
      </c>
      <c r="I27" s="7">
        <f t="shared" si="2"/>
        <v>70.546737213403873</v>
      </c>
      <c r="J27" s="7">
        <f t="shared" si="3"/>
        <v>1.2762126093634443</v>
      </c>
      <c r="K27" s="24">
        <v>0</v>
      </c>
      <c r="L27" s="29">
        <f t="shared" si="4"/>
        <v>0</v>
      </c>
      <c r="M27" s="29">
        <f t="shared" si="5"/>
        <v>0</v>
      </c>
    </row>
    <row r="28" spans="1:13" s="6" customFormat="1" x14ac:dyDescent="0.25">
      <c r="A28" s="5" t="s">
        <v>64</v>
      </c>
      <c r="B28" s="11" t="s">
        <v>70</v>
      </c>
      <c r="C28" s="8">
        <f>SUM(C29:C31)</f>
        <v>67828.72</v>
      </c>
      <c r="D28" s="8">
        <f t="shared" ref="D28:E28" si="9">SUM(D29:D31)</f>
        <v>280713.82</v>
      </c>
      <c r="E28" s="8">
        <f t="shared" si="9"/>
        <v>190778.06</v>
      </c>
      <c r="F28" s="8">
        <f t="shared" si="0"/>
        <v>281.26442604253776</v>
      </c>
      <c r="G28" s="8">
        <f t="shared" si="1"/>
        <v>67.961762623585827</v>
      </c>
      <c r="H28" s="10">
        <f>SUM(H29:H31)</f>
        <v>53152.58</v>
      </c>
      <c r="I28" s="10">
        <f t="shared" si="2"/>
        <v>78.36294124376812</v>
      </c>
      <c r="J28" s="10">
        <f t="shared" si="3"/>
        <v>18.934792736602706</v>
      </c>
      <c r="K28" s="23">
        <f>SUM(K29:K31)</f>
        <v>53152.58</v>
      </c>
      <c r="L28" s="28">
        <f t="shared" si="4"/>
        <v>78.36294124376812</v>
      </c>
      <c r="M28" s="28">
        <f t="shared" si="5"/>
        <v>18.934792736602706</v>
      </c>
    </row>
    <row r="29" spans="1:13" x14ac:dyDescent="0.25">
      <c r="A29" s="3" t="s">
        <v>57</v>
      </c>
      <c r="B29" s="12" t="s">
        <v>62</v>
      </c>
      <c r="C29" s="13">
        <v>8926.42</v>
      </c>
      <c r="D29" s="9">
        <v>151669.6</v>
      </c>
      <c r="E29" s="7">
        <v>13891.94</v>
      </c>
      <c r="F29" s="9">
        <f t="shared" si="0"/>
        <v>155.62722793684367</v>
      </c>
      <c r="G29" s="9">
        <f t="shared" si="1"/>
        <v>9.1593437313739869</v>
      </c>
      <c r="H29" s="7">
        <v>5337.75</v>
      </c>
      <c r="I29" s="7">
        <f t="shared" si="2"/>
        <v>59.797208735416888</v>
      </c>
      <c r="J29" s="7">
        <f t="shared" si="3"/>
        <v>3.5193275382805784</v>
      </c>
      <c r="K29" s="24">
        <v>5337.75</v>
      </c>
      <c r="L29" s="29">
        <f t="shared" si="4"/>
        <v>59.797208735416888</v>
      </c>
      <c r="M29" s="29">
        <f t="shared" si="5"/>
        <v>3.5193275382805784</v>
      </c>
    </row>
    <row r="30" spans="1:13" x14ac:dyDescent="0.25">
      <c r="A30" s="3" t="s">
        <v>50</v>
      </c>
      <c r="B30" s="12" t="s">
        <v>56</v>
      </c>
      <c r="C30" s="13">
        <v>53330.25</v>
      </c>
      <c r="D30" s="9">
        <v>50049.46</v>
      </c>
      <c r="E30" s="7">
        <v>28969.01</v>
      </c>
      <c r="F30" s="9">
        <f t="shared" si="0"/>
        <v>54.320034126972963</v>
      </c>
      <c r="G30" s="9">
        <f t="shared" si="1"/>
        <v>57.880764347907046</v>
      </c>
      <c r="H30" s="7">
        <v>10600</v>
      </c>
      <c r="I30" s="7">
        <f t="shared" si="2"/>
        <v>19.876149089869259</v>
      </c>
      <c r="J30" s="7">
        <f t="shared" si="3"/>
        <v>21.179049684052536</v>
      </c>
      <c r="K30" s="24">
        <v>10600</v>
      </c>
      <c r="L30" s="29">
        <f t="shared" si="4"/>
        <v>19.876149089869259</v>
      </c>
      <c r="M30" s="29">
        <f t="shared" si="5"/>
        <v>21.179049684052536</v>
      </c>
    </row>
    <row r="31" spans="1:13" x14ac:dyDescent="0.25">
      <c r="A31" s="3" t="s">
        <v>41</v>
      </c>
      <c r="B31" s="12" t="s">
        <v>9</v>
      </c>
      <c r="C31" s="13">
        <v>5572.05</v>
      </c>
      <c r="D31" s="9">
        <v>78994.759999999995</v>
      </c>
      <c r="E31" s="7">
        <v>147917.10999999999</v>
      </c>
      <c r="F31" s="9">
        <f t="shared" si="0"/>
        <v>2654.6263942355145</v>
      </c>
      <c r="G31" s="9">
        <f t="shared" si="1"/>
        <v>187.24926817930708</v>
      </c>
      <c r="H31" s="7">
        <v>37214.83</v>
      </c>
      <c r="I31" s="7">
        <f t="shared" si="2"/>
        <v>667.88399242648575</v>
      </c>
      <c r="J31" s="7">
        <f t="shared" si="3"/>
        <v>47.110504544858422</v>
      </c>
      <c r="K31" s="24">
        <v>37214.83</v>
      </c>
      <c r="L31" s="29">
        <f t="shared" si="4"/>
        <v>667.88399242648575</v>
      </c>
      <c r="M31" s="29">
        <f t="shared" si="5"/>
        <v>47.110504544858422</v>
      </c>
    </row>
    <row r="32" spans="1:13" s="6" customFormat="1" x14ac:dyDescent="0.25">
      <c r="A32" s="5" t="s">
        <v>22</v>
      </c>
      <c r="B32" s="11" t="s">
        <v>13</v>
      </c>
      <c r="C32" s="8">
        <f>SUM(C33:C37)</f>
        <v>688503.07</v>
      </c>
      <c r="D32" s="8">
        <f t="shared" ref="D32:E32" si="10">SUM(D33:D37)</f>
        <v>826113.42999999993</v>
      </c>
      <c r="E32" s="8">
        <f t="shared" si="10"/>
        <v>809073.37</v>
      </c>
      <c r="F32" s="8">
        <f t="shared" si="0"/>
        <v>117.51194805856132</v>
      </c>
      <c r="G32" s="8">
        <f t="shared" si="1"/>
        <v>97.937321997053132</v>
      </c>
      <c r="H32" s="10">
        <f>SUM(H33:H37)</f>
        <v>834686.40999999992</v>
      </c>
      <c r="I32" s="10">
        <f t="shared" si="2"/>
        <v>121.23205347508473</v>
      </c>
      <c r="J32" s="10">
        <f t="shared" si="3"/>
        <v>101.0377485329103</v>
      </c>
      <c r="K32" s="23">
        <f>SUM(K33:K37)</f>
        <v>874695.2699999999</v>
      </c>
      <c r="L32" s="28">
        <f t="shared" si="4"/>
        <v>127.04304571946207</v>
      </c>
      <c r="M32" s="28">
        <f t="shared" si="5"/>
        <v>105.88077111880388</v>
      </c>
    </row>
    <row r="33" spans="1:13" x14ac:dyDescent="0.25">
      <c r="A33" s="3" t="s">
        <v>16</v>
      </c>
      <c r="B33" s="12" t="s">
        <v>71</v>
      </c>
      <c r="C33" s="13">
        <v>230492.13</v>
      </c>
      <c r="D33" s="9">
        <v>262284.93</v>
      </c>
      <c r="E33" s="7">
        <v>249698.19</v>
      </c>
      <c r="F33" s="9">
        <f t="shared" si="0"/>
        <v>108.33263157401514</v>
      </c>
      <c r="G33" s="9">
        <f t="shared" si="1"/>
        <v>95.20111963733487</v>
      </c>
      <c r="H33" s="7">
        <v>259158.86</v>
      </c>
      <c r="I33" s="7">
        <f t="shared" si="2"/>
        <v>112.43718386393495</v>
      </c>
      <c r="J33" s="7">
        <f t="shared" si="3"/>
        <v>98.808139682291312</v>
      </c>
      <c r="K33" s="24">
        <v>273492.05</v>
      </c>
      <c r="L33" s="29">
        <f t="shared" si="4"/>
        <v>118.65569987140123</v>
      </c>
      <c r="M33" s="29">
        <f t="shared" si="5"/>
        <v>104.27287987914518</v>
      </c>
    </row>
    <row r="34" spans="1:13" x14ac:dyDescent="0.25">
      <c r="A34" s="3" t="s">
        <v>6</v>
      </c>
      <c r="B34" s="12" t="s">
        <v>38</v>
      </c>
      <c r="C34" s="13">
        <v>371483.89</v>
      </c>
      <c r="D34" s="9">
        <v>455133.81</v>
      </c>
      <c r="E34" s="7">
        <v>434222.34</v>
      </c>
      <c r="F34" s="9">
        <f t="shared" si="0"/>
        <v>116.88860585582863</v>
      </c>
      <c r="G34" s="9">
        <f t="shared" si="1"/>
        <v>95.405423736812693</v>
      </c>
      <c r="H34" s="7">
        <v>447494.2</v>
      </c>
      <c r="I34" s="7">
        <f t="shared" si="2"/>
        <v>120.46126683986216</v>
      </c>
      <c r="J34" s="7">
        <f t="shared" si="3"/>
        <v>98.321458473937597</v>
      </c>
      <c r="K34" s="24">
        <v>468012.89</v>
      </c>
      <c r="L34" s="29">
        <f t="shared" si="4"/>
        <v>125.98470690074876</v>
      </c>
      <c r="M34" s="29">
        <f t="shared" si="5"/>
        <v>102.82973484215555</v>
      </c>
    </row>
    <row r="35" spans="1:13" x14ac:dyDescent="0.25">
      <c r="A35" s="3" t="s">
        <v>0</v>
      </c>
      <c r="B35" s="12" t="s">
        <v>66</v>
      </c>
      <c r="C35" s="13">
        <v>54209.46</v>
      </c>
      <c r="D35" s="9">
        <v>67449.91</v>
      </c>
      <c r="E35" s="7">
        <v>77689.13</v>
      </c>
      <c r="F35" s="9">
        <f t="shared" si="0"/>
        <v>143.31286458120042</v>
      </c>
      <c r="G35" s="9">
        <f t="shared" si="1"/>
        <v>115.18047985534747</v>
      </c>
      <c r="H35" s="7">
        <v>79473.45</v>
      </c>
      <c r="I35" s="7">
        <f t="shared" si="2"/>
        <v>146.60439340292265</v>
      </c>
      <c r="J35" s="7">
        <f t="shared" si="3"/>
        <v>117.82587997522901</v>
      </c>
      <c r="K35" s="24">
        <v>82692.600000000006</v>
      </c>
      <c r="L35" s="29">
        <f t="shared" si="4"/>
        <v>152.5427480738602</v>
      </c>
      <c r="M35" s="29">
        <f t="shared" si="5"/>
        <v>122.59853274822754</v>
      </c>
    </row>
    <row r="36" spans="1:13" x14ac:dyDescent="0.25">
      <c r="A36" s="3" t="s">
        <v>43</v>
      </c>
      <c r="B36" s="12" t="s">
        <v>73</v>
      </c>
      <c r="C36" s="13">
        <v>4167.09</v>
      </c>
      <c r="D36" s="9">
        <v>1984.2</v>
      </c>
      <c r="E36" s="7">
        <v>1825.2</v>
      </c>
      <c r="F36" s="9">
        <f t="shared" si="0"/>
        <v>43.800349884451741</v>
      </c>
      <c r="G36" s="9">
        <f t="shared" si="1"/>
        <v>91.986694889628069</v>
      </c>
      <c r="H36" s="7">
        <v>2230.1999999999998</v>
      </c>
      <c r="I36" s="7">
        <f t="shared" si="2"/>
        <v>53.51936243277683</v>
      </c>
      <c r="J36" s="7">
        <f t="shared" si="3"/>
        <v>112.39794375566979</v>
      </c>
      <c r="K36" s="24">
        <v>2169.0700000000002</v>
      </c>
      <c r="L36" s="29">
        <f t="shared" si="4"/>
        <v>52.052391477025935</v>
      </c>
      <c r="M36" s="29">
        <f t="shared" si="5"/>
        <v>109.31710513053122</v>
      </c>
    </row>
    <row r="37" spans="1:13" x14ac:dyDescent="0.25">
      <c r="A37" s="3" t="s">
        <v>30</v>
      </c>
      <c r="B37" s="12" t="s">
        <v>15</v>
      </c>
      <c r="C37" s="13">
        <v>28150.5</v>
      </c>
      <c r="D37" s="9">
        <v>39260.58</v>
      </c>
      <c r="E37" s="7">
        <v>45638.51</v>
      </c>
      <c r="F37" s="9">
        <f t="shared" si="0"/>
        <v>162.12326601658941</v>
      </c>
      <c r="G37" s="9">
        <f t="shared" si="1"/>
        <v>116.24512424421647</v>
      </c>
      <c r="H37" s="7">
        <v>46329.7</v>
      </c>
      <c r="I37" s="7">
        <f t="shared" si="2"/>
        <v>164.57860428766807</v>
      </c>
      <c r="J37" s="7">
        <f t="shared" si="3"/>
        <v>118.00564331958417</v>
      </c>
      <c r="K37" s="24">
        <v>48328.66</v>
      </c>
      <c r="L37" s="29">
        <f t="shared" si="4"/>
        <v>171.679579403563</v>
      </c>
      <c r="M37" s="29">
        <f t="shared" si="5"/>
        <v>123.09716259922803</v>
      </c>
    </row>
    <row r="38" spans="1:13" s="6" customFormat="1" x14ac:dyDescent="0.25">
      <c r="A38" s="5" t="s">
        <v>29</v>
      </c>
      <c r="B38" s="11" t="s">
        <v>59</v>
      </c>
      <c r="C38" s="8">
        <f>SUM(C39:C40)</f>
        <v>35800.980000000003</v>
      </c>
      <c r="D38" s="8">
        <f t="shared" ref="D38:E38" si="11">SUM(D39:D40)</f>
        <v>61119.8</v>
      </c>
      <c r="E38" s="8">
        <f t="shared" si="11"/>
        <v>64294.04</v>
      </c>
      <c r="F38" s="8">
        <f t="shared" si="0"/>
        <v>179.58737442382861</v>
      </c>
      <c r="G38" s="8">
        <f t="shared" si="1"/>
        <v>105.19347249172935</v>
      </c>
      <c r="H38" s="10">
        <f>SUM(H39:H40)</f>
        <v>64769.66</v>
      </c>
      <c r="I38" s="10">
        <f t="shared" si="2"/>
        <v>180.91588554279798</v>
      </c>
      <c r="J38" s="10">
        <f t="shared" si="3"/>
        <v>105.97164912188848</v>
      </c>
      <c r="K38" s="23">
        <f>SUM(K39:K40)</f>
        <v>68498.039999999994</v>
      </c>
      <c r="L38" s="28">
        <f t="shared" si="4"/>
        <v>191.33006973552119</v>
      </c>
      <c r="M38" s="28">
        <f t="shared" si="5"/>
        <v>112.07176725054725</v>
      </c>
    </row>
    <row r="39" spans="1:13" x14ac:dyDescent="0.25">
      <c r="A39" s="3" t="s">
        <v>27</v>
      </c>
      <c r="B39" s="12" t="s">
        <v>42</v>
      </c>
      <c r="C39" s="13">
        <v>35412.61</v>
      </c>
      <c r="D39" s="9">
        <v>60922.54</v>
      </c>
      <c r="E39" s="7">
        <v>61376.74</v>
      </c>
      <c r="F39" s="9">
        <f t="shared" si="0"/>
        <v>173.31888273696853</v>
      </c>
      <c r="G39" s="9">
        <f t="shared" si="1"/>
        <v>100.74553687354467</v>
      </c>
      <c r="H39" s="7">
        <v>64451.48</v>
      </c>
      <c r="I39" s="7">
        <f t="shared" si="2"/>
        <v>182.00149607724481</v>
      </c>
      <c r="J39" s="7">
        <f t="shared" si="3"/>
        <v>105.79250307029223</v>
      </c>
      <c r="K39" s="24">
        <v>68137.039999999994</v>
      </c>
      <c r="L39" s="29">
        <f t="shared" si="4"/>
        <v>192.40897522097353</v>
      </c>
      <c r="M39" s="29">
        <f t="shared" si="5"/>
        <v>111.84208668909731</v>
      </c>
    </row>
    <row r="40" spans="1:13" x14ac:dyDescent="0.25">
      <c r="A40" s="3" t="s">
        <v>8</v>
      </c>
      <c r="B40" s="12" t="s">
        <v>23</v>
      </c>
      <c r="C40" s="13">
        <v>388.37</v>
      </c>
      <c r="D40" s="9">
        <v>197.26</v>
      </c>
      <c r="E40" s="7">
        <v>2917.3</v>
      </c>
      <c r="F40" s="9">
        <f t="shared" si="0"/>
        <v>751.16512603960143</v>
      </c>
      <c r="G40" s="9">
        <f t="shared" si="1"/>
        <v>1478.9110818209472</v>
      </c>
      <c r="H40" s="7">
        <v>318.18</v>
      </c>
      <c r="I40" s="7">
        <f t="shared" si="2"/>
        <v>81.927028349254584</v>
      </c>
      <c r="J40" s="7">
        <f t="shared" si="3"/>
        <v>161.29980736084357</v>
      </c>
      <c r="K40" s="24">
        <v>361</v>
      </c>
      <c r="L40" s="29">
        <f t="shared" si="4"/>
        <v>92.952596750521408</v>
      </c>
      <c r="M40" s="29">
        <f t="shared" si="5"/>
        <v>183.00719862110921</v>
      </c>
    </row>
    <row r="41" spans="1:13" s="6" customFormat="1" x14ac:dyDescent="0.25">
      <c r="A41" s="5" t="s">
        <v>1</v>
      </c>
      <c r="B41" s="11" t="s">
        <v>68</v>
      </c>
      <c r="C41" s="8">
        <f>SUM(C42:C44)</f>
        <v>40361.64</v>
      </c>
      <c r="D41" s="8">
        <f t="shared" ref="D41:E41" si="12">SUM(D42:D44)</f>
        <v>109856.93</v>
      </c>
      <c r="E41" s="8">
        <f t="shared" si="12"/>
        <v>89060.06</v>
      </c>
      <c r="F41" s="8">
        <f t="shared" si="0"/>
        <v>220.6552062800223</v>
      </c>
      <c r="G41" s="8">
        <f t="shared" si="1"/>
        <v>81.069132370620594</v>
      </c>
      <c r="H41" s="10">
        <f>SUM(H42:H44)</f>
        <v>49527.95</v>
      </c>
      <c r="I41" s="10">
        <f t="shared" si="2"/>
        <v>122.71044982314892</v>
      </c>
      <c r="J41" s="10">
        <f t="shared" si="3"/>
        <v>45.084047041911695</v>
      </c>
      <c r="K41" s="23">
        <f>SUM(K42:K44)</f>
        <v>76140.78</v>
      </c>
      <c r="L41" s="28">
        <f t="shared" si="4"/>
        <v>188.64639791643748</v>
      </c>
      <c r="M41" s="28">
        <f t="shared" si="5"/>
        <v>69.309036762632999</v>
      </c>
    </row>
    <row r="42" spans="1:13" x14ac:dyDescent="0.25">
      <c r="A42" s="3" t="s">
        <v>67</v>
      </c>
      <c r="B42" s="12" t="s">
        <v>28</v>
      </c>
      <c r="C42" s="13">
        <v>2126.65</v>
      </c>
      <c r="D42" s="9">
        <v>5000</v>
      </c>
      <c r="E42" s="7">
        <v>5000</v>
      </c>
      <c r="F42" s="9">
        <f t="shared" si="0"/>
        <v>235.11156043542658</v>
      </c>
      <c r="G42" s="9">
        <f t="shared" si="1"/>
        <v>100</v>
      </c>
      <c r="H42" s="7">
        <v>4500</v>
      </c>
      <c r="I42" s="7">
        <f t="shared" si="2"/>
        <v>211.60040439188396</v>
      </c>
      <c r="J42" s="7">
        <f t="shared" si="3"/>
        <v>90</v>
      </c>
      <c r="K42" s="24">
        <v>4500</v>
      </c>
      <c r="L42" s="29">
        <f t="shared" si="4"/>
        <v>211.60040439188396</v>
      </c>
      <c r="M42" s="29">
        <f t="shared" si="5"/>
        <v>90</v>
      </c>
    </row>
    <row r="43" spans="1:13" x14ac:dyDescent="0.25">
      <c r="A43" s="3" t="s">
        <v>52</v>
      </c>
      <c r="B43" s="12" t="s">
        <v>5</v>
      </c>
      <c r="C43" s="13">
        <v>3753.84</v>
      </c>
      <c r="D43" s="9">
        <v>4920</v>
      </c>
      <c r="E43" s="7">
        <v>2200</v>
      </c>
      <c r="F43" s="9">
        <f t="shared" si="0"/>
        <v>58.606653453530242</v>
      </c>
      <c r="G43" s="9">
        <f t="shared" si="1"/>
        <v>44.715447154471541</v>
      </c>
      <c r="H43" s="7">
        <v>2250</v>
      </c>
      <c r="I43" s="7">
        <f t="shared" si="2"/>
        <v>59.938622850201398</v>
      </c>
      <c r="J43" s="7">
        <f t="shared" si="3"/>
        <v>45.731707317073173</v>
      </c>
      <c r="K43" s="24">
        <v>60</v>
      </c>
      <c r="L43" s="29">
        <f t="shared" si="4"/>
        <v>1.5983632760053705</v>
      </c>
      <c r="M43" s="29">
        <f t="shared" si="5"/>
        <v>1.2195121951219512</v>
      </c>
    </row>
    <row r="44" spans="1:13" x14ac:dyDescent="0.25">
      <c r="A44" s="3" t="s">
        <v>44</v>
      </c>
      <c r="B44" s="12" t="s">
        <v>19</v>
      </c>
      <c r="C44" s="13">
        <v>34481.15</v>
      </c>
      <c r="D44" s="9">
        <v>99936.93</v>
      </c>
      <c r="E44" s="7">
        <v>81860.06</v>
      </c>
      <c r="F44" s="9">
        <f t="shared" si="0"/>
        <v>237.40524895486374</v>
      </c>
      <c r="G44" s="9">
        <f t="shared" si="1"/>
        <v>81.911721722890633</v>
      </c>
      <c r="H44" s="7">
        <v>42777.95</v>
      </c>
      <c r="I44" s="7">
        <f t="shared" si="2"/>
        <v>124.06184248495191</v>
      </c>
      <c r="J44" s="7">
        <f t="shared" si="3"/>
        <v>42.804947080123434</v>
      </c>
      <c r="K44" s="24">
        <v>71580.78</v>
      </c>
      <c r="L44" s="29">
        <f t="shared" si="4"/>
        <v>207.5939462575929</v>
      </c>
      <c r="M44" s="29">
        <f t="shared" si="5"/>
        <v>71.625954489496522</v>
      </c>
    </row>
    <row r="45" spans="1:13" s="6" customFormat="1" x14ac:dyDescent="0.25">
      <c r="A45" s="5" t="s">
        <v>17</v>
      </c>
      <c r="B45" s="11" t="s">
        <v>10</v>
      </c>
      <c r="C45" s="8">
        <f>SUM(C46:C46)</f>
        <v>1067.5</v>
      </c>
      <c r="D45" s="8">
        <f t="shared" ref="D45:E45" si="13">SUM(D46:D46)</f>
        <v>6052.03</v>
      </c>
      <c r="E45" s="8">
        <f t="shared" si="13"/>
        <v>6778.38</v>
      </c>
      <c r="F45" s="8">
        <f t="shared" si="0"/>
        <v>634.97704918032787</v>
      </c>
      <c r="G45" s="8">
        <f t="shared" si="1"/>
        <v>112.00175808778212</v>
      </c>
      <c r="H45" s="10">
        <f>H46</f>
        <v>4793.59</v>
      </c>
      <c r="I45" s="10">
        <f t="shared" si="2"/>
        <v>449.04824355971897</v>
      </c>
      <c r="J45" s="10">
        <f t="shared" si="3"/>
        <v>79.206315897310503</v>
      </c>
      <c r="K45" s="23">
        <f>K46</f>
        <v>4798.83</v>
      </c>
      <c r="L45" s="28">
        <f t="shared" si="4"/>
        <v>449.53911007025755</v>
      </c>
      <c r="M45" s="28">
        <f t="shared" si="5"/>
        <v>79.292898415903423</v>
      </c>
    </row>
    <row r="46" spans="1:13" x14ac:dyDescent="0.25">
      <c r="A46" s="3" t="s">
        <v>2</v>
      </c>
      <c r="B46" s="12" t="s">
        <v>33</v>
      </c>
      <c r="C46" s="13">
        <v>1067.5</v>
      </c>
      <c r="D46" s="9">
        <v>6052.03</v>
      </c>
      <c r="E46" s="7">
        <v>6778.38</v>
      </c>
      <c r="F46" s="9">
        <f t="shared" si="0"/>
        <v>634.97704918032787</v>
      </c>
      <c r="G46" s="9">
        <f t="shared" si="1"/>
        <v>112.00175808778212</v>
      </c>
      <c r="H46" s="7">
        <v>4793.59</v>
      </c>
      <c r="I46" s="7">
        <f t="shared" si="2"/>
        <v>449.04824355971897</v>
      </c>
      <c r="J46" s="7">
        <f t="shared" si="3"/>
        <v>79.206315897310503</v>
      </c>
      <c r="K46" s="24">
        <v>4798.83</v>
      </c>
      <c r="L46" s="29">
        <f t="shared" si="4"/>
        <v>449.53911007025755</v>
      </c>
      <c r="M46" s="29">
        <f t="shared" si="5"/>
        <v>79.292898415903423</v>
      </c>
    </row>
    <row r="47" spans="1:13" s="6" customFormat="1" ht="47.25" x14ac:dyDescent="0.25">
      <c r="A47" s="5" t="s">
        <v>54</v>
      </c>
      <c r="B47" s="11" t="s">
        <v>40</v>
      </c>
      <c r="C47" s="8">
        <f>SUM(C48:C49)</f>
        <v>38290.240000000005</v>
      </c>
      <c r="D47" s="8">
        <f t="shared" ref="D47:E47" si="14">SUM(D48:D49)</f>
        <v>0</v>
      </c>
      <c r="E47" s="8">
        <f t="shared" si="14"/>
        <v>0</v>
      </c>
      <c r="F47" s="8">
        <f t="shared" ref="F47:F50" si="15">E47/C47*100</f>
        <v>0</v>
      </c>
      <c r="G47" s="8" t="e">
        <f t="shared" ref="G47:G50" si="16">E47/D47*100</f>
        <v>#DIV/0!</v>
      </c>
      <c r="H47" s="10">
        <f>H48+H49</f>
        <v>0</v>
      </c>
      <c r="I47" s="10">
        <f t="shared" si="2"/>
        <v>0</v>
      </c>
      <c r="J47" s="10" t="e">
        <f t="shared" si="3"/>
        <v>#DIV/0!</v>
      </c>
      <c r="K47" s="23">
        <f>K48+K49</f>
        <v>0</v>
      </c>
      <c r="L47" s="28">
        <f t="shared" si="4"/>
        <v>0</v>
      </c>
      <c r="M47" s="28" t="e">
        <f t="shared" si="5"/>
        <v>#DIV/0!</v>
      </c>
    </row>
    <row r="48" spans="1:13" ht="47.25" x14ac:dyDescent="0.25">
      <c r="A48" s="3" t="s">
        <v>46</v>
      </c>
      <c r="B48" s="12" t="s">
        <v>35</v>
      </c>
      <c r="C48" s="13">
        <v>32290.240000000002</v>
      </c>
      <c r="D48" s="9">
        <v>0</v>
      </c>
      <c r="E48" s="7">
        <v>0</v>
      </c>
      <c r="F48" s="9">
        <f t="shared" si="15"/>
        <v>0</v>
      </c>
      <c r="G48" s="9" t="e">
        <f t="shared" si="16"/>
        <v>#DIV/0!</v>
      </c>
      <c r="H48" s="7">
        <v>0</v>
      </c>
      <c r="I48" s="7">
        <f t="shared" si="2"/>
        <v>0</v>
      </c>
      <c r="J48" s="7" t="e">
        <f t="shared" si="3"/>
        <v>#DIV/0!</v>
      </c>
      <c r="K48" s="26">
        <v>0</v>
      </c>
      <c r="L48" s="29">
        <f t="shared" si="4"/>
        <v>0</v>
      </c>
      <c r="M48" s="29" t="e">
        <f t="shared" si="5"/>
        <v>#DIV/0!</v>
      </c>
    </row>
    <row r="49" spans="1:13" x14ac:dyDescent="0.25">
      <c r="A49" s="3" t="s">
        <v>86</v>
      </c>
      <c r="B49" s="12" t="s">
        <v>87</v>
      </c>
      <c r="C49" s="14">
        <v>6000</v>
      </c>
      <c r="D49" s="9">
        <v>0</v>
      </c>
      <c r="E49" s="15">
        <v>0</v>
      </c>
      <c r="F49" s="9">
        <f t="shared" si="15"/>
        <v>0</v>
      </c>
      <c r="G49" s="9" t="e">
        <f t="shared" si="16"/>
        <v>#DIV/0!</v>
      </c>
      <c r="H49" s="15"/>
      <c r="I49" s="24">
        <f t="shared" si="2"/>
        <v>0</v>
      </c>
      <c r="J49" s="7" t="e">
        <f t="shared" si="3"/>
        <v>#DIV/0!</v>
      </c>
      <c r="K49" s="17">
        <v>0</v>
      </c>
      <c r="L49" s="29">
        <f t="shared" si="4"/>
        <v>0</v>
      </c>
      <c r="M49" s="29" t="e">
        <f t="shared" si="5"/>
        <v>#DIV/0!</v>
      </c>
    </row>
    <row r="50" spans="1:13" s="6" customFormat="1" x14ac:dyDescent="0.25">
      <c r="A50" s="5"/>
      <c r="B50" s="5" t="s">
        <v>77</v>
      </c>
      <c r="C50" s="8">
        <f>C8+C19+C22+C28+C32+C38+C41+C45+C47+C17</f>
        <v>1024089.22</v>
      </c>
      <c r="D50" s="8">
        <f t="shared" ref="D50:E50" si="17">D8+D19+D22+D28+D32+D38+D41+D45+D47+D17</f>
        <v>1738263.88</v>
      </c>
      <c r="E50" s="8">
        <f t="shared" si="17"/>
        <v>1515980.3599999999</v>
      </c>
      <c r="F50" s="8">
        <f t="shared" si="15"/>
        <v>148.03205915984546</v>
      </c>
      <c r="G50" s="8">
        <f t="shared" si="16"/>
        <v>87.212325898413084</v>
      </c>
      <c r="H50" s="8">
        <f>H8+H19+H22+H28+H32+H38+H41+H45+H47+H17</f>
        <v>1298283.5799999998</v>
      </c>
      <c r="I50" s="10">
        <f t="shared" si="2"/>
        <v>126.77446013932261</v>
      </c>
      <c r="J50" s="10">
        <f t="shared" si="3"/>
        <v>74.688520824582739</v>
      </c>
      <c r="K50" s="25">
        <f>K8+K19+K22+K28+K32+K38+K41+K45+K47+K17</f>
        <v>1369555.2</v>
      </c>
      <c r="L50" s="27">
        <f t="shared" si="4"/>
        <v>133.73397290521228</v>
      </c>
      <c r="M50" s="27">
        <f t="shared" si="5"/>
        <v>78.788681957770422</v>
      </c>
    </row>
  </sheetData>
  <autoFilter ref="A7:K50" xr:uid="{00000000-0009-0000-0000-000000000000}"/>
  <mergeCells count="14">
    <mergeCell ref="L4:L5"/>
    <mergeCell ref="M4:M5"/>
    <mergeCell ref="H4:H6"/>
    <mergeCell ref="K4:K6"/>
    <mergeCell ref="A1:K1"/>
    <mergeCell ref="A4:A6"/>
    <mergeCell ref="B4:B6"/>
    <mergeCell ref="C4:C6"/>
    <mergeCell ref="D4:D6"/>
    <mergeCell ref="E4:E6"/>
    <mergeCell ref="F4:F5"/>
    <mergeCell ref="G4:G5"/>
    <mergeCell ref="I4:I5"/>
    <mergeCell ref="J4:J5"/>
  </mergeCells>
  <pageMargins left="0.51181102362204722" right="0.51181102362204722" top="0.74803149606299213" bottom="0.55118110236220474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Ивановна</dc:creator>
  <cp:lastModifiedBy>Пользователь</cp:lastModifiedBy>
  <cp:lastPrinted>2020-11-10T02:04:27Z</cp:lastPrinted>
  <dcterms:created xsi:type="dcterms:W3CDTF">2020-11-10T01:33:42Z</dcterms:created>
  <dcterms:modified xsi:type="dcterms:W3CDTF">2023-11-07T01:45:36Z</dcterms:modified>
</cp:coreProperties>
</file>