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Документы мои\ПРОГНОЗ\2023\до 2026\"/>
    </mc:Choice>
  </mc:AlternateContent>
  <xr:revisionPtr revIDLastSave="0" documentId="13_ncr:1_{A5DF9053-8FCA-470F-9A92-9E5C3D02EC6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стр.1_6" sheetId="1" r:id="rId1"/>
  </sheets>
  <definedNames>
    <definedName name="_xlnm.Print_Titles" localSheetId="0">стр.1_6!$9:$11</definedName>
    <definedName name="_xlnm.Print_Area" localSheetId="0">стр.1_6!$A$2:$L$142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G82" i="1" l="1"/>
  <c r="H82" i="1"/>
  <c r="I82" i="1"/>
  <c r="J82" i="1"/>
  <c r="K82" i="1"/>
  <c r="L82" i="1"/>
  <c r="F82" i="1"/>
  <c r="G85" i="1"/>
  <c r="H85" i="1"/>
  <c r="I85" i="1"/>
  <c r="J85" i="1"/>
  <c r="K85" i="1"/>
  <c r="L85" i="1"/>
  <c r="F85" i="1"/>
  <c r="G86" i="1"/>
  <c r="H86" i="1"/>
  <c r="I86" i="1"/>
  <c r="J86" i="1"/>
  <c r="K86" i="1"/>
  <c r="L86" i="1"/>
  <c r="F86" i="1"/>
  <c r="G84" i="1"/>
  <c r="H84" i="1"/>
  <c r="I84" i="1"/>
  <c r="J84" i="1"/>
  <c r="K84" i="1"/>
  <c r="L84" i="1"/>
  <c r="F84" i="1"/>
  <c r="G83" i="1"/>
  <c r="H83" i="1"/>
  <c r="I83" i="1"/>
  <c r="J83" i="1"/>
  <c r="K83" i="1"/>
  <c r="L83" i="1"/>
  <c r="F83" i="1"/>
  <c r="L92" i="1" l="1"/>
  <c r="L93" i="1"/>
  <c r="L91" i="1"/>
  <c r="J92" i="1"/>
  <c r="J93" i="1"/>
  <c r="J91" i="1"/>
  <c r="I91" i="1"/>
  <c r="H92" i="1"/>
  <c r="H93" i="1"/>
  <c r="H91" i="1"/>
  <c r="G92" i="1"/>
  <c r="G93" i="1"/>
  <c r="I93" i="1" s="1"/>
  <c r="K93" i="1" s="1"/>
  <c r="G91" i="1"/>
  <c r="E96" i="1"/>
  <c r="F96" i="1"/>
  <c r="G96" i="1"/>
  <c r="H96" i="1"/>
  <c r="I96" i="1"/>
  <c r="J96" i="1"/>
  <c r="K96" i="1"/>
  <c r="L96" i="1"/>
  <c r="D96" i="1"/>
  <c r="F104" i="1"/>
  <c r="E104" i="1"/>
  <c r="G104" i="1"/>
  <c r="H104" i="1"/>
  <c r="I104" i="1"/>
  <c r="J104" i="1"/>
  <c r="K104" i="1"/>
  <c r="L104" i="1"/>
  <c r="D104" i="1"/>
  <c r="D135" i="1"/>
  <c r="E135" i="1"/>
  <c r="F135" i="1"/>
  <c r="H135" i="1"/>
  <c r="I135" i="1"/>
  <c r="J135" i="1"/>
  <c r="K135" i="1"/>
  <c r="L135" i="1"/>
  <c r="L138" i="1"/>
  <c r="K138" i="1"/>
  <c r="J138" i="1"/>
  <c r="I138" i="1"/>
  <c r="H138" i="1"/>
  <c r="G138" i="1"/>
  <c r="K91" i="1"/>
  <c r="I92" i="1"/>
  <c r="K92" i="1" s="1"/>
</calcChain>
</file>

<file path=xl/sharedStrings.xml><?xml version="1.0" encoding="utf-8"?>
<sst xmlns="http://schemas.openxmlformats.org/spreadsheetml/2006/main" count="385" uniqueCount="281">
  <si>
    <t>отчет *</t>
  </si>
  <si>
    <t>оценка показателя</t>
  </si>
  <si>
    <t>прогноз</t>
  </si>
  <si>
    <t>Показатели</t>
  </si>
  <si>
    <t>Единица измерения</t>
  </si>
  <si>
    <t>консервативный</t>
  </si>
  <si>
    <t>базовый</t>
  </si>
  <si>
    <t>1 вариант</t>
  </si>
  <si>
    <t>2 вариант</t>
  </si>
  <si>
    <t>Население</t>
  </si>
  <si>
    <t>1.1</t>
  </si>
  <si>
    <t>Численность населения (в среднегодовом исчислении)</t>
  </si>
  <si>
    <t>тыс. чел.</t>
  </si>
  <si>
    <t>1.2</t>
  </si>
  <si>
    <t>Численность населения (на 1 января года)</t>
  </si>
  <si>
    <t>1.3</t>
  </si>
  <si>
    <t>Численность населения трудоспособного возраста
(на 1 января года)</t>
  </si>
  <si>
    <t>1.4</t>
  </si>
  <si>
    <t>Численность населения старше трудоспособного возраста
(на 1 января года)</t>
  </si>
  <si>
    <t>1.5</t>
  </si>
  <si>
    <t>Ожидаемая продолжительность жизни при рождении</t>
  </si>
  <si>
    <t>число лет</t>
  </si>
  <si>
    <t>1.6</t>
  </si>
  <si>
    <t>Общий коэффициент рождаемости</t>
  </si>
  <si>
    <t>число родившихся живыми
на 1000 человек населения</t>
  </si>
  <si>
    <t>1.7</t>
  </si>
  <si>
    <t>Суммарный коэффициент рождаемости</t>
  </si>
  <si>
    <t>число детей на 1 женщину</t>
  </si>
  <si>
    <t>1.8</t>
  </si>
  <si>
    <t>Общий коэффициент смертности</t>
  </si>
  <si>
    <t>число умерших на 1000 человек населения</t>
  </si>
  <si>
    <t>1.9</t>
  </si>
  <si>
    <t>Коэффициент естественного прироста населения</t>
  </si>
  <si>
    <t>на 1000 человек населения</t>
  </si>
  <si>
    <t>1.10</t>
  </si>
  <si>
    <t>Миграционный прирост (убыль)</t>
  </si>
  <si>
    <t>2.1</t>
  </si>
  <si>
    <t>млн руб.</t>
  </si>
  <si>
    <t>2.2</t>
  </si>
  <si>
    <t>в % к предыдущему году</t>
  </si>
  <si>
    <t>2.3</t>
  </si>
  <si>
    <t>Индекс-дефлятор объема валового регионального продукта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</si>
  <si>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</si>
  <si>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</si>
  <si>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</si>
  <si>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</si>
  <si>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% к предыдущему году
в сопоставимых ценах</t>
  </si>
  <si>
    <t>Индексы производства по видам экономической деятельности</t>
  </si>
  <si>
    <t>3.3</t>
  </si>
  <si>
    <t>Добыча полезных ископаемых (раздел B)</t>
  </si>
  <si>
    <t>3.9</t>
  </si>
  <si>
    <t>Обрабатывающие производства (раздел C)</t>
  </si>
  <si>
    <t>3.10</t>
  </si>
  <si>
    <t>Производство пищевых продуктов (10)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</si>
  <si>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</si>
  <si>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</si>
  <si>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</si>
  <si>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</si>
  <si>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</si>
  <si>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</si>
  <si>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3.25</t>
  </si>
  <si>
    <t>Производство готовых металлических изделий, кроме машин и оборудования (25)</t>
  </si>
  <si>
    <t>3.28</t>
  </si>
  <si>
    <t>Производство машин и оборудования, не включенных в другие группировки (28)</t>
  </si>
  <si>
    <t>3.29</t>
  </si>
  <si>
    <t>Производство автотранспортных средств, прицепов и
полуприцепов (29)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</si>
  <si>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</si>
  <si>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</si>
  <si>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</si>
  <si>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</si>
  <si>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</si>
  <si>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</si>
  <si>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</si>
  <si>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</si>
  <si>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</si>
  <si>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</si>
  <si>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</si>
  <si>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</si>
  <si>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</si>
  <si>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</si>
  <si>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</si>
  <si>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</si>
  <si>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</si>
  <si>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</si>
  <si>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</si>
  <si>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</si>
  <si>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</si>
  <si>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</si>
  <si>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</si>
  <si>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</si>
  <si>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</si>
  <si>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5.1</t>
  </si>
  <si>
    <t>Объем работ, выполненных по виду деятельности "Строительство"</t>
  </si>
  <si>
    <t>в ценах соответствующих лет; млн руб.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</si>
  <si>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</si>
  <si>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</si>
  <si>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</si>
  <si>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</si>
  <si>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</si>
  <si>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</si>
  <si>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</si>
  <si>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тыс. кв. м общей площади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</si>
  <si>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</si>
  <si>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</si>
  <si>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</si>
  <si>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</si>
  <si>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</si>
  <si>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</si>
  <si>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</si>
  <si>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млн рублей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</si>
  <si>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</si>
  <si>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</si>
  <si>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</si>
  <si>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</si>
  <si>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</si>
  <si>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</si>
  <si>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</si>
  <si>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</si>
  <si>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</si>
  <si>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</si>
  <si>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</si>
  <si>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</si>
  <si>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</si>
  <si>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</si>
  <si>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</si>
  <si>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</si>
  <si>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</si>
  <si>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</si>
  <si>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млрд руб.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</si>
  <si>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</si>
  <si>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</si>
  <si>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</si>
  <si>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</si>
  <si>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</si>
  <si>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</si>
  <si>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</si>
  <si>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</si>
  <si>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</si>
  <si>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</si>
  <si>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</si>
  <si>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9.5</t>
  </si>
  <si>
    <t>Собственные средства</t>
  </si>
  <si>
    <t>9.6</t>
  </si>
  <si>
    <t>Привлеченные средства, из них:</t>
  </si>
  <si>
    <t>9.6.1</t>
  </si>
  <si>
    <t>кредиты банков, в том числе:</t>
  </si>
  <si>
    <t>9.6.1.1</t>
  </si>
  <si>
    <t>кредиты иностранных банков</t>
  </si>
  <si>
    <t>9.6.2</t>
  </si>
  <si>
    <t>заемные средства других организаций</t>
  </si>
  <si>
    <t>9.6.3</t>
  </si>
  <si>
    <t>бюджетные средства, в том числе:</t>
  </si>
  <si>
    <t>9.6.3.1</t>
  </si>
  <si>
    <t>федеральный бюджет</t>
  </si>
  <si>
    <t>9.6.3.2</t>
  </si>
  <si>
    <t>бюджеты субъектов Российской Федерации</t>
  </si>
  <si>
    <t>9.6.3.3</t>
  </si>
  <si>
    <t>из местных бюджетов</t>
  </si>
  <si>
    <t>9.6.4</t>
  </si>
  <si>
    <t>прочие</t>
  </si>
  <si>
    <t>образование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</si>
  <si>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</si>
  <si>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</si>
  <si>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</si>
  <si>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</si>
  <si>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руб./мес.</t>
  </si>
  <si>
    <t>11.2.1</t>
  </si>
  <si>
    <t>трудоспособного населения</t>
  </si>
  <si>
    <t>11.2.2</t>
  </si>
  <si>
    <t>пенсионеров</t>
  </si>
  <si>
    <t>11.2.3</t>
  </si>
  <si>
    <t>детей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</si>
  <si>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</si>
  <si>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</si>
  <si>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</si>
  <si>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</si>
  <si>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</si>
  <si>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тыс. человек</t>
  </si>
  <si>
    <t>12.2</t>
  </si>
  <si>
    <t>Численность трудовых ресурсов – всего, в том числе:</t>
  </si>
  <si>
    <t>12.2.1</t>
  </si>
  <si>
    <t>трудоспособное население в трудоспособном возрасте</t>
  </si>
  <si>
    <t>12.2.2</t>
  </si>
  <si>
    <t>иностранные трудовые мигранты</t>
  </si>
  <si>
    <t>12.2.3</t>
  </si>
  <si>
    <t>численность лиц старше трудоспособного возраста и подростков, занятых в экономике, в том числе: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</si>
  <si>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</si>
  <si>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</si>
  <si>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</si>
  <si>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</si>
  <si>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12.3</t>
  </si>
  <si>
    <t>12.3.1</t>
  </si>
  <si>
    <t>сельское, лесное хозяйство, охота, рыболовство и рыбоводство</t>
  </si>
  <si>
    <t>12.3.2</t>
  </si>
  <si>
    <t>добыча полезных ископаемых</t>
  </si>
  <si>
    <t>12.3.3</t>
  </si>
  <si>
    <t>обрабатывающие производства</t>
  </si>
  <si>
    <t>12.3.4</t>
  </si>
  <si>
    <t>обеспечение электрической энергией, газом и паром; кондиционирование воздуха</t>
  </si>
  <si>
    <t>12.3.5</t>
  </si>
  <si>
    <t>водоснабжение; водоотведение, организация сбора и утилизации отходов, деятельность по ликвидации загрязнений</t>
  </si>
  <si>
    <t>12.3.6</t>
  </si>
  <si>
    <t>строительство</t>
  </si>
  <si>
    <t>12.3.7</t>
  </si>
  <si>
    <t>торговля оптовая и розничная; ремонт автотранспортных средств и мотоциклов</t>
  </si>
  <si>
    <t>12.3.8</t>
  </si>
  <si>
    <t>транспортировка и хранение</t>
  </si>
  <si>
    <t>12.3.9</t>
  </si>
  <si>
    <t>деятельность гостиниц и предприятий общественного питания</t>
  </si>
  <si>
    <t>12.3.10</t>
  </si>
  <si>
    <t>деятельность в области информации и связи</t>
  </si>
  <si>
    <t>12.3.11</t>
  </si>
  <si>
    <t>деятельность финансовая и страховая</t>
  </si>
  <si>
    <t>12.3.12</t>
  </si>
  <si>
    <t>деятельность по операциям с недвижимым имуществом</t>
  </si>
  <si>
    <t>12.3.13</t>
  </si>
  <si>
    <t>деятельность профессиональная, научная и техническая</t>
  </si>
  <si>
    <t>12.3.14</t>
  </si>
  <si>
    <t>деятельность административная и сопутствующие дополнительные услуги</t>
  </si>
  <si>
    <t>12.3.15</t>
  </si>
  <si>
    <t>государственное управление и обеспечение военной безопасности; социальное обеспечение</t>
  </si>
  <si>
    <t>12.3.16</t>
  </si>
  <si>
    <t>12.3.17</t>
  </si>
  <si>
    <t>деятельность в области здравоохранения и социальных услуг</t>
  </si>
  <si>
    <t>12.3.18</t>
  </si>
  <si>
    <t>деятельность в области культуры, спорта, организации досуга и развлечений</t>
  </si>
  <si>
    <t>12.3.19</t>
  </si>
  <si>
    <t>прочие виды экономической деятельности</t>
  </si>
  <si>
    <t>12.4</t>
  </si>
  <si>
    <t>Численность населения в трудоспособном возрасте, не занятого в экономике – всего, в том числе:</t>
  </si>
  <si>
    <t>12.4.1</t>
  </si>
  <si>
    <t>численность учащихся трудоспособного возраста, обучающихся с отрывом от производства</t>
  </si>
  <si>
    <t>12.4.2</t>
  </si>
  <si>
    <t>численность безработных, зарегистрированных в органах службы занятости</t>
  </si>
  <si>
    <t>12.4.3</t>
  </si>
  <si>
    <t>численность прочих категорий населения в трудоспособном возрасте, не занятого в экономике</t>
  </si>
  <si>
    <t>12.5</t>
  </si>
  <si>
    <t>рублей</t>
  </si>
  <si>
    <t>12.6</t>
  </si>
  <si>
    <t>Темп роста номинальной начисленной среднемесячной заработной платы работников организаций</t>
  </si>
  <si>
    <t>12.7</t>
  </si>
  <si>
    <t>12.8</t>
  </si>
  <si>
    <t>12.9</t>
  </si>
  <si>
    <t>12.10</t>
  </si>
  <si>
    <t>Индекс производительности труда</t>
  </si>
  <si>
    <t>12.11</t>
  </si>
  <si>
    <t>Уровень безработицы (по методологии МОТ)</t>
  </si>
  <si>
    <t>% к раб. силе</t>
  </si>
  <si>
    <t>12.12</t>
  </si>
  <si>
    <t>Уровень зарегистрированной безработицы (на конец года)</t>
  </si>
  <si>
    <t>12.13</t>
  </si>
  <si>
    <t>Общая численность безработных (по методологии МОТ)</t>
  </si>
  <si>
    <t>12.14</t>
  </si>
  <si>
    <t>Численность безработных, зарегистрированных в государственных учреждениях службы занятости населения (на конец года)</t>
  </si>
  <si>
    <t>12.15</t>
  </si>
  <si>
    <t>12.16</t>
  </si>
  <si>
    <t>Темп роста фонда заработной платы работников организаций</t>
  </si>
  <si>
    <t>Примечание: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</si>
  <si>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</si>
  <si>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Оборот крупных и средних организаций</t>
  </si>
  <si>
    <t>Индекс физического объема оборота крупных и средних организаций</t>
  </si>
  <si>
    <t>Промышленное производство (по крупным и средним организациям)</t>
  </si>
  <si>
    <t>Строительство (по крупным и средним организациям)</t>
  </si>
  <si>
    <t>Торговля и услуги населению (по крупным и средним организациям)</t>
  </si>
  <si>
    <t>Денежные доходы населения (по Приморскому краю)</t>
  </si>
  <si>
    <t>Фонд заработной платы работников крупных и средних организаций</t>
  </si>
  <si>
    <t>Номинальная начисленная среднемесячная заработная плата работников крупных и средних организаций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</si>
  <si>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 (по Приморскому краю)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</si>
  <si>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 (по Приморскому краю)</t>
  </si>
  <si>
    <t>Численность занятых в экономике – всего</t>
  </si>
  <si>
    <t>Численность работников крупных и средних организациях – всего, в том числе по разделам ОКВЭД:</t>
  </si>
  <si>
    <t>Реальная заработная плата работников крупных и средних организа-ций</t>
  </si>
  <si>
    <t>УТВЕРЖДЕНО:</t>
  </si>
  <si>
    <t>постановлением администрации</t>
  </si>
  <si>
    <t>Хасанского муниципального округа</t>
  </si>
  <si>
    <t>Прогноз социально-экономического развития Хасанского муниципального округа на период до 2026 года</t>
  </si>
  <si>
    <t>Хасанский муниципальный округ</t>
  </si>
  <si>
    <t>12.17</t>
  </si>
  <si>
    <t>Прибыль прибыльных организаций</t>
  </si>
  <si>
    <t>млн. руб.</t>
  </si>
  <si>
    <t>от 28.08.2023 г. № 1524-па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</si>
</sst>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2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42"/>
  <sheetViews>
    <sheetView tabSelected="1" view="pageBreakPreview" zoomScale="190" zoomScaleNormal="200" zoomScaleSheetLayoutView="190" workbookViewId="0">
      <selection activeCell="B12" sqref="B12"/>
    </sheetView>
  </sheetViews>
  <sheetFormatPr defaultRowHeight="12.75" x14ac:dyDescent="0.2"/>
  <cols>
    <col min="1" max="1" width="6.140625" style="28" customWidth="1"/>
    <col min="2" max="2" width="36.28515625" style="29" customWidth="1"/>
    <col min="3" max="3" width="13.7109375" style="29" customWidth="1"/>
    <col min="4" max="4" width="5.5703125" style="29" bestFit="1" customWidth="1"/>
    <col min="5" max="5" width="5.7109375" style="31" customWidth="1"/>
    <col min="6" max="6" width="6.7109375" style="31" customWidth="1"/>
    <col min="7" max="7" width="8.7109375" style="31" customWidth="1"/>
    <col min="8" max="8" width="7.28515625" style="31" customWidth="1"/>
    <col min="9" max="9" width="9.7109375" style="31" customWidth="1"/>
    <col min="10" max="10" width="6.5703125" style="31" bestFit="1" customWidth="1"/>
    <col min="11" max="11" width="9.7109375" style="31" customWidth="1"/>
    <col min="12" max="12" width="6.5703125" style="31" bestFit="1" customWidth="1"/>
    <col min="13" max="16384" width="9.140625" style="29"/>
  </cols>
  <sheetData>
    <row r="2" spans="1:12" s="2" customFormat="1" x14ac:dyDescent="0.2">
      <c r="A2" s="1"/>
      <c r="I2" s="29" t="s">
        <v>272</v>
      </c>
    </row>
    <row r="3" spans="1:12" s="2" customFormat="1" x14ac:dyDescent="0.2">
      <c r="A3" s="1"/>
      <c r="I3" s="29" t="s">
        <v>273</v>
      </c>
    </row>
    <row r="4" spans="1:12" s="2" customFormat="1" x14ac:dyDescent="0.2">
      <c r="A4" s="1"/>
      <c r="I4" s="29" t="s">
        <v>274</v>
      </c>
    </row>
    <row r="5" spans="1:12" s="4" customFormat="1" ht="12.75" customHeight="1" x14ac:dyDescent="0.2">
      <c r="A5" s="3"/>
      <c r="I5" s="29" t="s">
        <v>280</v>
      </c>
    </row>
    <row r="6" spans="1:12" s="5" customFormat="1" ht="24.95" customHeight="1" x14ac:dyDescent="0.15">
      <c r="A6" s="42" t="s">
        <v>275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33"/>
    </row>
    <row r="7" spans="1:12" s="6" customFormat="1" ht="14.25" customHeight="1" x14ac:dyDescent="0.2">
      <c r="A7" s="47" t="s">
        <v>276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4" customFormat="1" ht="6" customHeight="1" x14ac:dyDescent="0.15">
      <c r="A8" s="3"/>
    </row>
    <row r="9" spans="1:12" s="2" customFormat="1" ht="21" customHeight="1" x14ac:dyDescent="0.2">
      <c r="A9" s="7"/>
      <c r="B9" s="8"/>
      <c r="C9" s="8"/>
      <c r="D9" s="32" t="s">
        <v>0</v>
      </c>
      <c r="E9" s="32" t="s">
        <v>0</v>
      </c>
      <c r="F9" s="10" t="s">
        <v>1</v>
      </c>
      <c r="G9" s="48" t="s">
        <v>2</v>
      </c>
      <c r="H9" s="48"/>
      <c r="I9" s="48"/>
      <c r="J9" s="48"/>
      <c r="K9" s="48"/>
      <c r="L9" s="48"/>
    </row>
    <row r="10" spans="1:12" s="2" customFormat="1" ht="10.5" x14ac:dyDescent="0.2">
      <c r="A10" s="11"/>
      <c r="B10" s="12" t="s">
        <v>3</v>
      </c>
      <c r="C10" s="12" t="s">
        <v>4</v>
      </c>
      <c r="D10" s="49">
        <v>2021</v>
      </c>
      <c r="E10" s="49">
        <v>2022</v>
      </c>
      <c r="F10" s="49">
        <v>2023</v>
      </c>
      <c r="G10" s="48">
        <v>2024</v>
      </c>
      <c r="H10" s="48"/>
      <c r="I10" s="48">
        <v>2025</v>
      </c>
      <c r="J10" s="48"/>
      <c r="K10" s="48">
        <v>2026</v>
      </c>
      <c r="L10" s="48"/>
    </row>
    <row r="11" spans="1:12" s="2" customFormat="1" ht="12" customHeight="1" x14ac:dyDescent="0.2">
      <c r="A11" s="11"/>
      <c r="B11" s="12"/>
      <c r="C11" s="12"/>
      <c r="D11" s="50"/>
      <c r="E11" s="52"/>
      <c r="F11" s="52"/>
      <c r="G11" s="32" t="s">
        <v>5</v>
      </c>
      <c r="H11" s="32" t="s">
        <v>6</v>
      </c>
      <c r="I11" s="32" t="s">
        <v>5</v>
      </c>
      <c r="J11" s="32" t="s">
        <v>6</v>
      </c>
      <c r="K11" s="32" t="s">
        <v>5</v>
      </c>
      <c r="L11" s="32" t="s">
        <v>6</v>
      </c>
    </row>
    <row r="12" spans="1:12" s="2" customFormat="1" ht="12" customHeight="1" x14ac:dyDescent="0.2">
      <c r="A12" s="13"/>
      <c r="B12" s="14"/>
      <c r="C12" s="14"/>
      <c r="D12" s="51"/>
      <c r="E12" s="53"/>
      <c r="F12" s="53"/>
      <c r="G12" s="32" t="s">
        <v>7</v>
      </c>
      <c r="H12" s="32" t="s">
        <v>8</v>
      </c>
      <c r="I12" s="32" t="s">
        <v>7</v>
      </c>
      <c r="J12" s="32" t="s">
        <v>8</v>
      </c>
      <c r="K12" s="32" t="s">
        <v>7</v>
      </c>
      <c r="L12" s="32" t="s">
        <v>8</v>
      </c>
    </row>
    <row r="13" spans="1:12" s="2" customFormat="1" ht="10.5" x14ac:dyDescent="0.2">
      <c r="A13" s="15"/>
      <c r="B13" s="16" t="s">
        <v>9</v>
      </c>
      <c r="C13" s="9"/>
      <c r="D13" s="9"/>
      <c r="E13" s="32"/>
      <c r="F13" s="32"/>
      <c r="G13" s="32"/>
      <c r="H13" s="32"/>
      <c r="I13" s="32"/>
      <c r="J13" s="32"/>
      <c r="K13" s="32"/>
      <c r="L13" s="32"/>
    </row>
    <row r="14" spans="1:12" s="2" customFormat="1" ht="10.5" x14ac:dyDescent="0.2">
      <c r="A14" s="15" t="s">
        <v>10</v>
      </c>
      <c r="B14" s="17" t="s">
        <v>11</v>
      </c>
      <c r="C14" s="9" t="s">
        <v>12</v>
      </c>
      <c r="D14" s="35">
        <v>30.242999999999999</v>
      </c>
      <c r="E14" s="34">
        <v>25.077999999999999</v>
      </c>
      <c r="F14" s="34">
        <v>24.649000000000001</v>
      </c>
      <c r="G14" s="34">
        <v>24.155999999999999</v>
      </c>
      <c r="H14" s="34">
        <v>24.402999999999999</v>
      </c>
      <c r="I14" s="34">
        <v>23.914000000000001</v>
      </c>
      <c r="J14" s="34">
        <v>24.28</v>
      </c>
      <c r="K14" s="34">
        <v>23.675000000000001</v>
      </c>
      <c r="L14" s="34">
        <v>24.036999999999999</v>
      </c>
    </row>
    <row r="15" spans="1:12" s="2" customFormat="1" ht="10.5" x14ac:dyDescent="0.2">
      <c r="A15" s="15" t="s">
        <v>13</v>
      </c>
      <c r="B15" s="17" t="s">
        <v>14</v>
      </c>
      <c r="C15" s="9" t="s">
        <v>12</v>
      </c>
      <c r="D15" s="35">
        <v>30.318000000000001</v>
      </c>
      <c r="E15" s="34">
        <v>25.228999999999999</v>
      </c>
      <c r="F15" s="34">
        <v>24.797999999999998</v>
      </c>
      <c r="G15" s="34">
        <v>24.302</v>
      </c>
      <c r="H15" s="34">
        <v>24.55</v>
      </c>
      <c r="I15" s="34">
        <v>24.058</v>
      </c>
      <c r="J15" s="34">
        <v>24.427</v>
      </c>
      <c r="K15" s="34">
        <v>23.817</v>
      </c>
      <c r="L15" s="34">
        <v>24.183</v>
      </c>
    </row>
    <row r="16" spans="1:12" s="19" customFormat="1" ht="21" x14ac:dyDescent="0.2">
      <c r="A16" s="15" t="s">
        <v>15</v>
      </c>
      <c r="B16" s="18" t="s">
        <v>16</v>
      </c>
      <c r="C16" s="9" t="s">
        <v>12</v>
      </c>
      <c r="D16" s="35">
        <v>17.780999999999999</v>
      </c>
      <c r="E16" s="34">
        <v>15.103999999999999</v>
      </c>
      <c r="F16" s="34">
        <v>14.829000000000001</v>
      </c>
      <c r="G16" s="34">
        <v>14.532999999999999</v>
      </c>
      <c r="H16" s="34">
        <v>14.68</v>
      </c>
      <c r="I16" s="34">
        <v>14.387</v>
      </c>
      <c r="J16" s="34">
        <v>14.606999999999999</v>
      </c>
      <c r="K16" s="34">
        <v>14.243</v>
      </c>
      <c r="L16" s="34">
        <v>14.461</v>
      </c>
    </row>
    <row r="17" spans="1:12" s="2" customFormat="1" ht="21" x14ac:dyDescent="0.2">
      <c r="A17" s="15" t="s">
        <v>17</v>
      </c>
      <c r="B17" s="18" t="s">
        <v>18</v>
      </c>
      <c r="C17" s="9" t="s">
        <v>12</v>
      </c>
      <c r="D17" s="35">
        <v>6.93</v>
      </c>
      <c r="E17" s="34">
        <v>5.5030000000000001</v>
      </c>
      <c r="F17" s="34">
        <v>5.4059999999999997</v>
      </c>
      <c r="G17" s="34">
        <v>5.32</v>
      </c>
      <c r="H17" s="34">
        <v>5.351</v>
      </c>
      <c r="I17" s="34">
        <v>5.2450000000000001</v>
      </c>
      <c r="J17" s="34">
        <v>5.3250000000000002</v>
      </c>
      <c r="K17" s="34">
        <v>5.1920000000000002</v>
      </c>
      <c r="L17" s="34">
        <v>5.2720000000000002</v>
      </c>
    </row>
    <row r="18" spans="1:12" s="2" customFormat="1" ht="10.5" x14ac:dyDescent="0.2">
      <c r="A18" s="15" t="s">
        <v>19</v>
      </c>
      <c r="B18" s="17" t="s">
        <v>20</v>
      </c>
      <c r="C18" s="9" t="s">
        <v>21</v>
      </c>
      <c r="D18" s="35">
        <v>68.66</v>
      </c>
      <c r="E18" s="34">
        <v>68.61</v>
      </c>
      <c r="F18" s="34">
        <v>68.7</v>
      </c>
      <c r="G18" s="34">
        <v>68.709999999999994</v>
      </c>
      <c r="H18" s="34">
        <v>68.8</v>
      </c>
      <c r="I18" s="34">
        <v>68.900000000000006</v>
      </c>
      <c r="J18" s="34">
        <v>69</v>
      </c>
      <c r="K18" s="34">
        <v>69.2</v>
      </c>
      <c r="L18" s="34">
        <v>70</v>
      </c>
    </row>
    <row r="19" spans="1:12" s="2" customFormat="1" ht="42" x14ac:dyDescent="0.2">
      <c r="A19" s="15" t="s">
        <v>22</v>
      </c>
      <c r="B19" s="17" t="s">
        <v>23</v>
      </c>
      <c r="C19" s="10" t="s">
        <v>24</v>
      </c>
      <c r="D19" s="35">
        <v>8.9</v>
      </c>
      <c r="E19" s="34">
        <v>9.3000000000000007</v>
      </c>
      <c r="F19" s="34">
        <v>9.3000000000000007</v>
      </c>
      <c r="G19" s="34">
        <v>8.9</v>
      </c>
      <c r="H19" s="34">
        <v>9.4</v>
      </c>
      <c r="I19" s="34">
        <v>9</v>
      </c>
      <c r="J19" s="34">
        <v>9.5</v>
      </c>
      <c r="K19" s="34">
        <v>9.1</v>
      </c>
      <c r="L19" s="34">
        <v>9.6</v>
      </c>
    </row>
    <row r="20" spans="1:12" s="2" customFormat="1" ht="10.5" customHeight="1" x14ac:dyDescent="0.2">
      <c r="A20" s="15" t="s">
        <v>25</v>
      </c>
      <c r="B20" s="17" t="s">
        <v>26</v>
      </c>
      <c r="C20" s="9" t="s">
        <v>27</v>
      </c>
      <c r="D20" s="35">
        <v>1.51</v>
      </c>
      <c r="E20" s="34">
        <v>1.52</v>
      </c>
      <c r="F20" s="34">
        <v>1.52</v>
      </c>
      <c r="G20" s="34">
        <v>1.5</v>
      </c>
      <c r="H20" s="34">
        <v>1.51</v>
      </c>
      <c r="I20" s="34">
        <v>1.5</v>
      </c>
      <c r="J20" s="34">
        <v>1.51</v>
      </c>
      <c r="K20" s="34">
        <v>1.52</v>
      </c>
      <c r="L20" s="34">
        <v>1.55</v>
      </c>
    </row>
    <row r="21" spans="1:12" s="2" customFormat="1" ht="31.5" x14ac:dyDescent="0.2">
      <c r="A21" s="15" t="s">
        <v>28</v>
      </c>
      <c r="B21" s="17" t="s">
        <v>29</v>
      </c>
      <c r="C21" s="10" t="s">
        <v>30</v>
      </c>
      <c r="D21" s="35">
        <v>16.95</v>
      </c>
      <c r="E21" s="34">
        <v>17</v>
      </c>
      <c r="F21" s="34">
        <v>16.2</v>
      </c>
      <c r="G21" s="34">
        <v>16</v>
      </c>
      <c r="H21" s="34">
        <v>15.3</v>
      </c>
      <c r="I21" s="34">
        <v>15.5</v>
      </c>
      <c r="J21" s="34">
        <v>14.9</v>
      </c>
      <c r="K21" s="34">
        <v>15.1</v>
      </c>
      <c r="L21" s="34">
        <v>14.5</v>
      </c>
    </row>
    <row r="22" spans="1:12" s="2" customFormat="1" ht="10.5" x14ac:dyDescent="0.2">
      <c r="A22" s="15" t="s">
        <v>31</v>
      </c>
      <c r="B22" s="17" t="s">
        <v>32</v>
      </c>
      <c r="C22" s="9" t="s">
        <v>33</v>
      </c>
      <c r="D22" s="35">
        <v>-8</v>
      </c>
      <c r="E22" s="34">
        <v>-7.8</v>
      </c>
      <c r="F22" s="34">
        <v>-5.56</v>
      </c>
      <c r="G22" s="34">
        <v>-6</v>
      </c>
      <c r="H22" s="34">
        <v>-5.3</v>
      </c>
      <c r="I22" s="34">
        <v>-5.7</v>
      </c>
      <c r="J22" s="34">
        <v>-5.0999999999999996</v>
      </c>
      <c r="K22" s="34">
        <v>-5.4</v>
      </c>
      <c r="L22" s="34">
        <v>-4.9000000000000004</v>
      </c>
    </row>
    <row r="23" spans="1:12" s="2" customFormat="1" ht="10.5" x14ac:dyDescent="0.2">
      <c r="A23" s="15" t="s">
        <v>34</v>
      </c>
      <c r="B23" s="17" t="s">
        <v>35</v>
      </c>
      <c r="C23" s="9" t="s">
        <v>12</v>
      </c>
      <c r="D23" s="35">
        <v>-9.6000000000000002E-2</v>
      </c>
      <c r="E23" s="34">
        <v>-0.187</v>
      </c>
      <c r="F23" s="34">
        <v>-0.17100000000000001</v>
      </c>
      <c r="G23" s="34">
        <v>-0.16200000000000001</v>
      </c>
      <c r="H23" s="34">
        <v>-0.15</v>
      </c>
      <c r="I23" s="34">
        <v>-0.157</v>
      </c>
      <c r="J23" s="34">
        <v>-0.13300000000000001</v>
      </c>
      <c r="K23" s="34">
        <v>-0.14000000000000001</v>
      </c>
      <c r="L23" s="34">
        <v>-0.09</v>
      </c>
    </row>
    <row r="24" spans="1:12" s="2" customFormat="1" ht="10.5" x14ac:dyDescent="0.2">
      <c r="A24" s="15"/>
      <c r="B24" s="16" t="s">
        <v>259</v>
      </c>
      <c r="C24" s="9"/>
      <c r="D24" s="35"/>
      <c r="E24" s="34"/>
      <c r="F24" s="34"/>
      <c r="G24" s="34"/>
      <c r="H24" s="34"/>
      <c r="I24" s="34"/>
      <c r="J24" s="34"/>
      <c r="K24" s="34"/>
      <c r="L24" s="34"/>
    </row>
    <row r="25" spans="1:12" s="2" customFormat="1" ht="10.5" x14ac:dyDescent="0.2">
      <c r="A25" s="15" t="s">
        <v>36</v>
      </c>
      <c r="B25" s="17" t="s">
        <v>259</v>
      </c>
      <c r="C25" s="9" t="s">
        <v>37</v>
      </c>
      <c r="D25" s="36">
        <v>9349</v>
      </c>
      <c r="E25" s="36">
        <v>12254</v>
      </c>
      <c r="F25" s="36">
        <v>11870.4</v>
      </c>
      <c r="G25" s="34">
        <v>12012.84</v>
      </c>
      <c r="H25" s="34">
        <v>12285.86</v>
      </c>
      <c r="I25" s="34">
        <v>12217.06</v>
      </c>
      <c r="J25" s="34">
        <v>12875.58</v>
      </c>
      <c r="K25" s="34">
        <v>12498.05</v>
      </c>
      <c r="L25" s="34">
        <v>13596.61</v>
      </c>
    </row>
    <row r="26" spans="1:12" s="2" customFormat="1" ht="10.5" x14ac:dyDescent="0.2">
      <c r="A26" s="15" t="s">
        <v>38</v>
      </c>
      <c r="B26" s="17" t="s">
        <v>260</v>
      </c>
      <c r="C26" s="9" t="s">
        <v>39</v>
      </c>
      <c r="D26" s="35">
        <v>107.2</v>
      </c>
      <c r="E26" s="34">
        <v>131</v>
      </c>
      <c r="F26" s="34">
        <v>96.9</v>
      </c>
      <c r="G26" s="34">
        <v>101.2</v>
      </c>
      <c r="H26" s="34">
        <v>103.5</v>
      </c>
      <c r="I26" s="34">
        <v>101.7</v>
      </c>
      <c r="J26" s="34">
        <v>104.8</v>
      </c>
      <c r="K26" s="34">
        <v>102.3</v>
      </c>
      <c r="L26" s="34">
        <v>105.6</v>
      </c>
    </row>
    <row r="27" spans="1:12" s="2" customFormat="1" ht="10.5" x14ac:dyDescent="0.2">
      <c r="A27" s="15" t="s">
        <v>40</v>
      </c>
      <c r="B27" s="17" t="s">
        <v>41</v>
      </c>
      <c r="C27" s="9" t="s">
        <v>39</v>
      </c>
      <c r="D27" s="35">
        <v>103.83</v>
      </c>
      <c r="E27" s="34">
        <v>115.8</v>
      </c>
      <c r="F27" s="34">
        <v>101.7</v>
      </c>
      <c r="G27" s="34">
        <v>102.6</v>
      </c>
      <c r="H27" s="34">
        <v>104.3</v>
      </c>
      <c r="I27" s="34">
        <v>102.9</v>
      </c>
      <c r="J27" s="34">
        <v>103.6</v>
      </c>
      <c r="K27" s="34">
        <v>103</v>
      </c>
      <c r="L27" s="34">
        <v>103.7</v>
      </c>
    </row>
    <row r="28" spans="1:12" s="2" customFormat="1" ht="10.5" x14ac:dyDescent="0.2">
      <c r="A28" s="15"/>
      <c r="B28" s="16" t="s">
        <v>261</v>
      </c>
      <c r="C28" s="9"/>
      <c r="D28" s="35"/>
      <c r="E28" s="34"/>
      <c r="F28" s="34"/>
      <c r="G28" s="34"/>
      <c r="H28" s="34"/>
      <c r="I28" s="34"/>
      <c r="J28" s="34"/>
      <c r="K28" s="34"/>
      <c r="L28" s="34"/>
    </row>
    <row r="29" spans="1:12" s="2" customFormat="1" ht="21" x14ac:dyDescent="0.2">
      <c r="A29" s="15" t="s">
        <v>42</v>
      </c>
      <c r="B29" s="18" t="s">
        <v>43</v>
      </c>
      <c r="C29" s="9" t="s">
        <v>37</v>
      </c>
      <c r="D29" s="37">
        <v>2463.6</v>
      </c>
      <c r="E29" s="37">
        <v>2833.7</v>
      </c>
      <c r="F29" s="37">
        <v>2370.4</v>
      </c>
      <c r="G29" s="34">
        <v>2455.73</v>
      </c>
      <c r="H29" s="34">
        <v>2517.36</v>
      </c>
      <c r="I29" s="34">
        <v>2531.86</v>
      </c>
      <c r="J29" s="34">
        <v>2647.5</v>
      </c>
      <c r="K29" s="34">
        <v>2615.41</v>
      </c>
      <c r="L29" s="34">
        <v>2788.35</v>
      </c>
    </row>
    <row r="30" spans="1:12" s="2" customFormat="1" ht="31.5" x14ac:dyDescent="0.2">
      <c r="A30" s="15" t="s">
        <v>44</v>
      </c>
      <c r="B30" s="17" t="s">
        <v>45</v>
      </c>
      <c r="C30" s="10" t="s">
        <v>46</v>
      </c>
      <c r="D30" s="35">
        <v>108.2</v>
      </c>
      <c r="E30" s="34">
        <v>115</v>
      </c>
      <c r="F30" s="34">
        <v>83.65</v>
      </c>
      <c r="G30" s="34">
        <v>103.6</v>
      </c>
      <c r="H30" s="34">
        <v>106.2</v>
      </c>
      <c r="I30" s="34">
        <v>103.1</v>
      </c>
      <c r="J30" s="34">
        <v>105.17</v>
      </c>
      <c r="K30" s="34">
        <v>103.3</v>
      </c>
      <c r="L30" s="34">
        <v>105.32</v>
      </c>
    </row>
    <row r="31" spans="1:12" s="2" customFormat="1" ht="10.5" customHeight="1" x14ac:dyDescent="0.2">
      <c r="A31" s="15"/>
      <c r="B31" s="20" t="s">
        <v>47</v>
      </c>
      <c r="C31" s="9"/>
      <c r="D31" s="34"/>
      <c r="E31" s="34"/>
      <c r="F31" s="34"/>
      <c r="G31" s="34"/>
      <c r="H31" s="34"/>
      <c r="I31" s="34"/>
      <c r="J31" s="34"/>
      <c r="K31" s="34"/>
      <c r="L31" s="34"/>
    </row>
    <row r="32" spans="1:12" s="2" customFormat="1" ht="31.5" x14ac:dyDescent="0.2">
      <c r="A32" s="15" t="s">
        <v>48</v>
      </c>
      <c r="B32" s="21" t="s">
        <v>49</v>
      </c>
      <c r="C32" s="10" t="s">
        <v>46</v>
      </c>
      <c r="D32" s="34"/>
      <c r="E32" s="34"/>
      <c r="F32" s="34"/>
      <c r="G32" s="34"/>
      <c r="H32" s="34"/>
      <c r="I32" s="34"/>
      <c r="J32" s="34"/>
      <c r="K32" s="34"/>
      <c r="L32" s="34"/>
    </row>
    <row r="33" spans="1:12" s="2" customFormat="1" ht="31.5" x14ac:dyDescent="0.2">
      <c r="A33" s="15" t="s">
        <v>50</v>
      </c>
      <c r="B33" s="21" t="s">
        <v>51</v>
      </c>
      <c r="C33" s="10" t="s">
        <v>46</v>
      </c>
      <c r="D33" s="35">
        <v>110.8</v>
      </c>
      <c r="E33" s="34">
        <v>118.5</v>
      </c>
      <c r="F33" s="34">
        <v>69</v>
      </c>
      <c r="G33" s="34">
        <v>98</v>
      </c>
      <c r="H33" s="34">
        <v>100</v>
      </c>
      <c r="I33" s="34">
        <v>98.9</v>
      </c>
      <c r="J33" s="34">
        <v>100.7</v>
      </c>
      <c r="K33" s="34">
        <v>99.2</v>
      </c>
      <c r="L33" s="34">
        <v>101.4</v>
      </c>
    </row>
    <row r="34" spans="1:12" s="2" customFormat="1" ht="31.5" x14ac:dyDescent="0.2">
      <c r="A34" s="15" t="s">
        <v>52</v>
      </c>
      <c r="B34" s="17" t="s">
        <v>53</v>
      </c>
      <c r="C34" s="10" t="s">
        <v>46</v>
      </c>
      <c r="D34" s="35">
        <v>97</v>
      </c>
      <c r="E34" s="34">
        <v>38.6</v>
      </c>
      <c r="F34" s="34">
        <v>53</v>
      </c>
      <c r="G34" s="34">
        <v>56</v>
      </c>
      <c r="H34" s="34">
        <v>58.3</v>
      </c>
      <c r="I34" s="34">
        <v>58.8</v>
      </c>
      <c r="J34" s="34">
        <v>64.099999999999994</v>
      </c>
      <c r="K34" s="34">
        <v>61.7</v>
      </c>
      <c r="L34" s="34">
        <v>70.5</v>
      </c>
    </row>
    <row r="35" spans="1:12" s="2" customFormat="1" ht="30.95" customHeight="1" x14ac:dyDescent="0.2">
      <c r="A35" s="15" t="s">
        <v>54</v>
      </c>
      <c r="B35" s="18" t="s">
        <v>55</v>
      </c>
      <c r="C35" s="10" t="s">
        <v>46</v>
      </c>
      <c r="D35" s="34"/>
      <c r="E35" s="34"/>
      <c r="F35" s="34"/>
      <c r="G35" s="34"/>
      <c r="H35" s="34"/>
      <c r="I35" s="34"/>
      <c r="J35" s="34"/>
      <c r="K35" s="34"/>
      <c r="L35" s="34"/>
    </row>
    <row r="36" spans="1:12" s="2" customFormat="1" ht="31.5" x14ac:dyDescent="0.2">
      <c r="A36" s="15" t="s">
        <v>56</v>
      </c>
      <c r="B36" s="17" t="s">
        <v>57</v>
      </c>
      <c r="C36" s="10" t="s">
        <v>46</v>
      </c>
      <c r="D36" s="34"/>
      <c r="E36" s="34"/>
      <c r="F36" s="34"/>
      <c r="G36" s="34"/>
      <c r="H36" s="34"/>
      <c r="I36" s="34"/>
      <c r="J36" s="34"/>
      <c r="K36" s="34"/>
      <c r="L36" s="34"/>
    </row>
    <row r="37" spans="1:12" s="2" customFormat="1" ht="31.5" x14ac:dyDescent="0.2">
      <c r="A37" s="15" t="s">
        <v>58</v>
      </c>
      <c r="B37" s="18" t="s">
        <v>59</v>
      </c>
      <c r="C37" s="10" t="s">
        <v>46</v>
      </c>
      <c r="D37" s="34"/>
      <c r="E37" s="34"/>
      <c r="F37" s="34"/>
      <c r="G37" s="34"/>
      <c r="H37" s="34"/>
      <c r="I37" s="34"/>
      <c r="J37" s="34"/>
      <c r="K37" s="34"/>
      <c r="L37" s="34"/>
    </row>
    <row r="38" spans="1:12" s="2" customFormat="1" ht="31.5" x14ac:dyDescent="0.2">
      <c r="A38" s="15" t="s">
        <v>60</v>
      </c>
      <c r="B38" s="18" t="s">
        <v>61</v>
      </c>
      <c r="C38" s="10" t="s">
        <v>46</v>
      </c>
      <c r="D38" s="34"/>
      <c r="E38" s="34"/>
      <c r="F38" s="34"/>
      <c r="G38" s="34"/>
      <c r="H38" s="34"/>
      <c r="I38" s="34"/>
      <c r="J38" s="34"/>
      <c r="K38" s="34"/>
      <c r="L38" s="34"/>
    </row>
    <row r="39" spans="1:12" s="2" customFormat="1" ht="31.5" x14ac:dyDescent="0.2">
      <c r="A39" s="15" t="s">
        <v>62</v>
      </c>
      <c r="B39" s="18" t="s">
        <v>63</v>
      </c>
      <c r="C39" s="10" t="s">
        <v>46</v>
      </c>
      <c r="D39" s="34"/>
      <c r="E39" s="34"/>
      <c r="F39" s="34"/>
      <c r="G39" s="34"/>
      <c r="H39" s="34"/>
      <c r="I39" s="34"/>
      <c r="J39" s="34"/>
      <c r="K39" s="34"/>
      <c r="L39" s="34"/>
    </row>
    <row r="40" spans="1:12" s="2" customFormat="1" ht="31.5" x14ac:dyDescent="0.2">
      <c r="A40" s="15" t="s">
        <v>64</v>
      </c>
      <c r="B40" s="18" t="s">
        <v>65</v>
      </c>
      <c r="C40" s="10" t="s">
        <v>46</v>
      </c>
      <c r="D40" s="34"/>
      <c r="E40" s="34"/>
      <c r="F40" s="34"/>
      <c r="G40" s="34"/>
      <c r="H40" s="34"/>
      <c r="I40" s="34"/>
      <c r="J40" s="34"/>
      <c r="K40" s="34"/>
      <c r="L40" s="34"/>
    </row>
    <row r="41" spans="1:12" s="2" customFormat="1" ht="31.5" x14ac:dyDescent="0.2">
      <c r="A41" s="15" t="s">
        <v>66</v>
      </c>
      <c r="B41" s="18" t="s">
        <v>67</v>
      </c>
      <c r="C41" s="10" t="s">
        <v>46</v>
      </c>
      <c r="D41" s="34"/>
      <c r="E41" s="34"/>
      <c r="F41" s="34"/>
      <c r="G41" s="34"/>
      <c r="H41" s="34"/>
      <c r="I41" s="34"/>
      <c r="J41" s="34"/>
      <c r="K41" s="34"/>
      <c r="L41" s="34"/>
    </row>
    <row r="42" spans="1:12" s="2" customFormat="1" ht="31.5" x14ac:dyDescent="0.2">
      <c r="A42" s="15" t="s">
        <v>68</v>
      </c>
      <c r="B42" s="17" t="s">
        <v>69</v>
      </c>
      <c r="C42" s="10" t="s">
        <v>46</v>
      </c>
      <c r="D42" s="34"/>
      <c r="E42" s="34"/>
      <c r="F42" s="34"/>
      <c r="G42" s="34"/>
      <c r="H42" s="34"/>
      <c r="I42" s="34"/>
      <c r="J42" s="34"/>
      <c r="K42" s="34"/>
      <c r="L42" s="34"/>
    </row>
    <row r="43" spans="1:12" s="2" customFormat="1" ht="31.5" x14ac:dyDescent="0.2">
      <c r="A43" s="15" t="s">
        <v>70</v>
      </c>
      <c r="B43" s="17" t="s">
        <v>71</v>
      </c>
      <c r="C43" s="10" t="s">
        <v>46</v>
      </c>
      <c r="D43" s="34"/>
      <c r="E43" s="34"/>
      <c r="F43" s="34"/>
      <c r="G43" s="34"/>
      <c r="H43" s="34"/>
      <c r="I43" s="34"/>
      <c r="J43" s="34"/>
      <c r="K43" s="34"/>
      <c r="L43" s="34"/>
    </row>
    <row r="44" spans="1:12" s="2" customFormat="1" ht="31.5" x14ac:dyDescent="0.2">
      <c r="A44" s="15" t="s">
        <v>72</v>
      </c>
      <c r="B44" s="17" t="s">
        <v>73</v>
      </c>
      <c r="C44" s="10" t="s">
        <v>46</v>
      </c>
      <c r="D44" s="35">
        <v>131.19999999999999</v>
      </c>
      <c r="E44" s="34">
        <v>145.9</v>
      </c>
      <c r="F44" s="34">
        <v>82.4</v>
      </c>
      <c r="G44" s="34">
        <v>86.5</v>
      </c>
      <c r="H44" s="34">
        <v>91</v>
      </c>
      <c r="I44" s="34">
        <v>90.8</v>
      </c>
      <c r="J44" s="34">
        <v>100.1</v>
      </c>
      <c r="K44" s="34">
        <v>95.3</v>
      </c>
      <c r="L44" s="34">
        <v>110.1</v>
      </c>
    </row>
    <row r="45" spans="1:12" s="2" customFormat="1" ht="31.5" x14ac:dyDescent="0.2">
      <c r="A45" s="15" t="s">
        <v>74</v>
      </c>
      <c r="B45" s="20" t="s">
        <v>75</v>
      </c>
      <c r="C45" s="10" t="s">
        <v>46</v>
      </c>
      <c r="D45" s="35">
        <v>103.4</v>
      </c>
      <c r="E45" s="34">
        <v>107</v>
      </c>
      <c r="F45" s="34">
        <v>108</v>
      </c>
      <c r="G45" s="34">
        <v>107.1</v>
      </c>
      <c r="H45" s="34">
        <v>108.1</v>
      </c>
      <c r="I45" s="34">
        <v>107.3</v>
      </c>
      <c r="J45" s="34">
        <v>108.5</v>
      </c>
      <c r="K45" s="34">
        <v>108.2</v>
      </c>
      <c r="L45" s="34">
        <v>108.7</v>
      </c>
    </row>
    <row r="46" spans="1:12" s="2" customFormat="1" ht="31.5" x14ac:dyDescent="0.2">
      <c r="A46" s="15" t="s">
        <v>76</v>
      </c>
      <c r="B46" s="20" t="s">
        <v>77</v>
      </c>
      <c r="C46" s="10" t="s">
        <v>46</v>
      </c>
      <c r="D46" s="35">
        <v>89.9</v>
      </c>
      <c r="E46" s="34">
        <v>82.7</v>
      </c>
      <c r="F46" s="34">
        <v>100.1</v>
      </c>
      <c r="G46" s="34">
        <v>100.3</v>
      </c>
      <c r="H46" s="34">
        <v>103.3</v>
      </c>
      <c r="I46" s="34">
        <v>101.2</v>
      </c>
      <c r="J46" s="34">
        <v>104.2</v>
      </c>
      <c r="K46" s="34">
        <v>102</v>
      </c>
      <c r="L46" s="34">
        <v>103.5</v>
      </c>
    </row>
    <row r="47" spans="1:12" s="2" customFormat="1" ht="10.5" x14ac:dyDescent="0.2">
      <c r="A47" s="15"/>
      <c r="B47" s="16" t="s">
        <v>78</v>
      </c>
      <c r="C47" s="10"/>
      <c r="D47" s="35"/>
      <c r="E47" s="34"/>
      <c r="F47" s="34"/>
      <c r="G47" s="34"/>
      <c r="H47" s="34"/>
      <c r="I47" s="34"/>
      <c r="J47" s="34"/>
      <c r="K47" s="34"/>
      <c r="L47" s="34"/>
    </row>
    <row r="48" spans="1:12" s="2" customFormat="1" ht="10.5" x14ac:dyDescent="0.2">
      <c r="A48" s="15" t="s">
        <v>79</v>
      </c>
      <c r="B48" s="17" t="s">
        <v>80</v>
      </c>
      <c r="C48" s="9" t="s">
        <v>37</v>
      </c>
      <c r="D48" s="37">
        <v>4.8419999999999996</v>
      </c>
      <c r="E48" s="34">
        <v>4.17</v>
      </c>
      <c r="F48" s="34">
        <v>3.9380000000000002</v>
      </c>
      <c r="G48" s="34">
        <v>3.9889999999999999</v>
      </c>
      <c r="H48" s="34">
        <v>4.069</v>
      </c>
      <c r="I48" s="34">
        <v>4.0890000000000004</v>
      </c>
      <c r="J48" s="34">
        <v>4.2279999999999998</v>
      </c>
      <c r="K48" s="34">
        <v>4.1989999999999998</v>
      </c>
      <c r="L48" s="34">
        <v>4.4139999999999997</v>
      </c>
    </row>
    <row r="49" spans="1:12" s="2" customFormat="1" ht="31.5" x14ac:dyDescent="0.2">
      <c r="A49" s="15" t="s">
        <v>81</v>
      </c>
      <c r="B49" s="17" t="s">
        <v>82</v>
      </c>
      <c r="C49" s="10" t="s">
        <v>46</v>
      </c>
      <c r="D49" s="37">
        <v>12.8</v>
      </c>
      <c r="E49" s="34">
        <v>86.12</v>
      </c>
      <c r="F49" s="34">
        <v>94.4</v>
      </c>
      <c r="G49" s="34">
        <v>101.3</v>
      </c>
      <c r="H49" s="34">
        <v>102</v>
      </c>
      <c r="I49" s="34">
        <v>102.5</v>
      </c>
      <c r="J49" s="34">
        <v>103.9</v>
      </c>
      <c r="K49" s="34">
        <v>102.7</v>
      </c>
      <c r="L49" s="34">
        <v>104.4</v>
      </c>
    </row>
    <row r="50" spans="1:12" s="2" customFormat="1" ht="10.5" x14ac:dyDescent="0.2">
      <c r="A50" s="15" t="s">
        <v>83</v>
      </c>
      <c r="B50" s="17" t="s">
        <v>84</v>
      </c>
      <c r="C50" s="9" t="s">
        <v>37</v>
      </c>
      <c r="D50" s="37">
        <v>0.48</v>
      </c>
      <c r="E50" s="34">
        <v>0.25</v>
      </c>
      <c r="F50" s="34">
        <v>0.31</v>
      </c>
      <c r="G50" s="34">
        <v>0.314</v>
      </c>
      <c r="H50" s="34">
        <v>0.316</v>
      </c>
      <c r="I50" s="34">
        <v>0.32500000000000001</v>
      </c>
      <c r="J50" s="34">
        <v>0.32800000000000001</v>
      </c>
      <c r="K50" s="34">
        <v>0.33400000000000002</v>
      </c>
      <c r="L50" s="34">
        <v>0.34300000000000003</v>
      </c>
    </row>
    <row r="51" spans="1:12" s="2" customFormat="1" ht="31.5" x14ac:dyDescent="0.2">
      <c r="A51" s="15" t="s">
        <v>85</v>
      </c>
      <c r="B51" s="17" t="s">
        <v>86</v>
      </c>
      <c r="C51" s="10" t="s">
        <v>46</v>
      </c>
      <c r="D51" s="37">
        <v>4.9000000000000004</v>
      </c>
      <c r="E51" s="34">
        <v>52.1</v>
      </c>
      <c r="F51" s="34">
        <v>124</v>
      </c>
      <c r="G51" s="34">
        <v>101.3</v>
      </c>
      <c r="H51" s="34">
        <v>102</v>
      </c>
      <c r="I51" s="34">
        <v>103.5</v>
      </c>
      <c r="J51" s="34">
        <v>103.9</v>
      </c>
      <c r="K51" s="34">
        <v>102.7</v>
      </c>
      <c r="L51" s="34">
        <v>104.5</v>
      </c>
    </row>
    <row r="52" spans="1:12" s="2" customFormat="1" ht="10.5" x14ac:dyDescent="0.2">
      <c r="A52" s="15" t="s">
        <v>87</v>
      </c>
      <c r="B52" s="17" t="s">
        <v>88</v>
      </c>
      <c r="C52" s="9" t="s">
        <v>37</v>
      </c>
      <c r="D52" s="37">
        <v>4.3620000000000001</v>
      </c>
      <c r="E52" s="34">
        <v>3.92</v>
      </c>
      <c r="F52" s="34">
        <v>3.6280000000000001</v>
      </c>
      <c r="G52" s="34">
        <v>3.6720000000000002</v>
      </c>
      <c r="H52" s="34">
        <v>3.7040000000000002</v>
      </c>
      <c r="I52" s="34">
        <v>3.7970000000000002</v>
      </c>
      <c r="J52" s="34">
        <v>3.8479999999999999</v>
      </c>
      <c r="K52" s="34">
        <v>3.9</v>
      </c>
      <c r="L52" s="34">
        <v>4.0199999999999996</v>
      </c>
    </row>
    <row r="53" spans="1:12" s="2" customFormat="1" ht="31.5" x14ac:dyDescent="0.2">
      <c r="A53" s="15" t="s">
        <v>89</v>
      </c>
      <c r="B53" s="17" t="s">
        <v>90</v>
      </c>
      <c r="C53" s="10" t="s">
        <v>46</v>
      </c>
      <c r="D53" s="37">
        <v>5.8</v>
      </c>
      <c r="E53" s="34">
        <v>89.9</v>
      </c>
      <c r="F53" s="34">
        <v>92.55</v>
      </c>
      <c r="G53" s="34">
        <v>101.2</v>
      </c>
      <c r="H53" s="34">
        <v>102.1</v>
      </c>
      <c r="I53" s="34">
        <v>103.4</v>
      </c>
      <c r="J53" s="34">
        <v>103.9</v>
      </c>
      <c r="K53" s="34">
        <v>102.7</v>
      </c>
      <c r="L53" s="34">
        <v>104.5</v>
      </c>
    </row>
    <row r="54" spans="1:12" s="2" customFormat="1" ht="10.5" x14ac:dyDescent="0.2">
      <c r="A54" s="15"/>
      <c r="B54" s="16" t="s">
        <v>262</v>
      </c>
      <c r="C54" s="9"/>
      <c r="D54" s="35"/>
      <c r="E54" s="34"/>
      <c r="F54" s="34"/>
      <c r="G54" s="34"/>
      <c r="H54" s="34"/>
      <c r="I54" s="34"/>
      <c r="J54" s="34"/>
      <c r="K54" s="34"/>
      <c r="L54" s="34"/>
    </row>
    <row r="55" spans="1:12" s="2" customFormat="1" ht="21" customHeight="1" x14ac:dyDescent="0.2">
      <c r="A55" s="15" t="s">
        <v>91</v>
      </c>
      <c r="B55" s="18" t="s">
        <v>92</v>
      </c>
      <c r="C55" s="10" t="s">
        <v>93</v>
      </c>
      <c r="D55" s="36">
        <v>66.7</v>
      </c>
      <c r="E55" s="36">
        <v>19.5</v>
      </c>
      <c r="F55" s="36">
        <v>15.66</v>
      </c>
      <c r="G55" s="34">
        <v>16.440000000000001</v>
      </c>
      <c r="H55" s="34">
        <v>17.260000000000002</v>
      </c>
      <c r="I55" s="34">
        <v>17.100000000000001</v>
      </c>
      <c r="J55" s="34">
        <v>17.95</v>
      </c>
      <c r="K55" s="34">
        <v>18.100000000000001</v>
      </c>
      <c r="L55" s="34">
        <v>19</v>
      </c>
    </row>
    <row r="56" spans="1:12" s="2" customFormat="1" ht="31.5" x14ac:dyDescent="0.2">
      <c r="A56" s="15" t="s">
        <v>94</v>
      </c>
      <c r="B56" s="18" t="s">
        <v>95</v>
      </c>
      <c r="C56" s="10" t="s">
        <v>46</v>
      </c>
      <c r="D56" s="35">
        <v>27.7</v>
      </c>
      <c r="E56" s="34">
        <v>29.2</v>
      </c>
      <c r="F56" s="34">
        <v>80.3</v>
      </c>
      <c r="G56" s="34">
        <v>104.98</v>
      </c>
      <c r="H56" s="34">
        <v>110.2</v>
      </c>
      <c r="I56" s="34">
        <v>104</v>
      </c>
      <c r="J56" s="34">
        <v>103.99</v>
      </c>
      <c r="K56" s="34">
        <v>105.84</v>
      </c>
      <c r="L56" s="34">
        <v>105.85</v>
      </c>
    </row>
    <row r="57" spans="1:12" s="2" customFormat="1" ht="10.5" x14ac:dyDescent="0.2">
      <c r="A57" s="15" t="s">
        <v>96</v>
      </c>
      <c r="B57" s="17" t="s">
        <v>97</v>
      </c>
      <c r="C57" s="10" t="s">
        <v>98</v>
      </c>
      <c r="D57" s="35">
        <v>102.5</v>
      </c>
      <c r="E57" s="34">
        <v>110.8</v>
      </c>
      <c r="F57" s="34">
        <v>104.3</v>
      </c>
      <c r="G57" s="34">
        <v>102.1</v>
      </c>
      <c r="H57" s="34">
        <v>104.7</v>
      </c>
      <c r="I57" s="34">
        <v>102.7</v>
      </c>
      <c r="J57" s="34">
        <v>104.3</v>
      </c>
      <c r="K57" s="34">
        <v>103.1</v>
      </c>
      <c r="L57" s="34">
        <v>103.7</v>
      </c>
    </row>
    <row r="58" spans="1:12" s="2" customFormat="1" ht="10.5" x14ac:dyDescent="0.2">
      <c r="A58" s="15" t="s">
        <v>99</v>
      </c>
      <c r="B58" s="17" t="s">
        <v>100</v>
      </c>
      <c r="C58" s="9" t="s">
        <v>101</v>
      </c>
      <c r="D58" s="35">
        <v>10.003</v>
      </c>
      <c r="E58" s="34">
        <v>14.234</v>
      </c>
      <c r="F58" s="34">
        <v>15.231999999999999</v>
      </c>
      <c r="G58" s="34">
        <v>15.4</v>
      </c>
      <c r="H58" s="34">
        <v>15.99</v>
      </c>
      <c r="I58" s="34">
        <v>15.584</v>
      </c>
      <c r="J58" s="34">
        <v>16.79</v>
      </c>
      <c r="K58" s="34">
        <v>15.77</v>
      </c>
      <c r="L58" s="34">
        <v>17.63</v>
      </c>
    </row>
    <row r="59" spans="1:12" s="2" customFormat="1" ht="10.5" x14ac:dyDescent="0.2">
      <c r="A59" s="15"/>
      <c r="B59" s="16" t="s">
        <v>263</v>
      </c>
      <c r="C59" s="9"/>
      <c r="D59" s="35"/>
      <c r="E59" s="34"/>
      <c r="F59" s="34"/>
      <c r="G59" s="34"/>
      <c r="H59" s="34"/>
      <c r="I59" s="34"/>
      <c r="J59" s="34"/>
      <c r="K59" s="34"/>
      <c r="L59" s="34"/>
    </row>
    <row r="60" spans="1:12" s="2" customFormat="1" ht="21" x14ac:dyDescent="0.2">
      <c r="A60" s="15" t="s">
        <v>102</v>
      </c>
      <c r="B60" s="18" t="s">
        <v>103</v>
      </c>
      <c r="C60" s="10" t="s">
        <v>104</v>
      </c>
      <c r="D60" s="35">
        <v>107.36</v>
      </c>
      <c r="E60" s="34">
        <v>109.7</v>
      </c>
      <c r="F60" s="34">
        <v>107.1</v>
      </c>
      <c r="G60" s="34">
        <v>107.5</v>
      </c>
      <c r="H60" s="34">
        <v>106.9</v>
      </c>
      <c r="I60" s="34">
        <v>107.2</v>
      </c>
      <c r="J60" s="34">
        <v>106.5</v>
      </c>
      <c r="K60" s="34">
        <v>106.7</v>
      </c>
      <c r="L60" s="34">
        <v>105.2</v>
      </c>
    </row>
    <row r="61" spans="1:12" s="2" customFormat="1" ht="10.5" customHeight="1" x14ac:dyDescent="0.2">
      <c r="A61" s="15" t="s">
        <v>105</v>
      </c>
      <c r="B61" s="18" t="s">
        <v>106</v>
      </c>
      <c r="C61" s="10" t="s">
        <v>98</v>
      </c>
      <c r="D61" s="35">
        <v>106.04</v>
      </c>
      <c r="E61" s="34">
        <v>112.65</v>
      </c>
      <c r="F61" s="34">
        <v>105.2</v>
      </c>
      <c r="G61" s="34">
        <v>104.5</v>
      </c>
      <c r="H61" s="34">
        <v>104.9</v>
      </c>
      <c r="I61" s="34">
        <v>104</v>
      </c>
      <c r="J61" s="34">
        <v>104</v>
      </c>
      <c r="K61" s="34">
        <v>104</v>
      </c>
      <c r="L61" s="34">
        <v>104</v>
      </c>
    </row>
    <row r="62" spans="1:12" s="2" customFormat="1" ht="10.5" x14ac:dyDescent="0.2">
      <c r="A62" s="15" t="s">
        <v>107</v>
      </c>
      <c r="B62" s="17" t="s">
        <v>108</v>
      </c>
      <c r="C62" s="9" t="s">
        <v>109</v>
      </c>
      <c r="D62" s="35">
        <v>56.86</v>
      </c>
      <c r="E62" s="34">
        <v>204.7</v>
      </c>
      <c r="F62" s="34">
        <v>451.5</v>
      </c>
      <c r="G62" s="34">
        <v>456.9</v>
      </c>
      <c r="H62" s="34">
        <v>474.08</v>
      </c>
      <c r="I62" s="34">
        <v>462.38</v>
      </c>
      <c r="J62" s="34">
        <v>497.78</v>
      </c>
      <c r="K62" s="34">
        <v>467.93</v>
      </c>
      <c r="L62" s="34">
        <v>522.66999999999996</v>
      </c>
    </row>
    <row r="63" spans="1:12" s="2" customFormat="1" ht="31.5" x14ac:dyDescent="0.2">
      <c r="A63" s="15" t="s">
        <v>110</v>
      </c>
      <c r="B63" s="17" t="s">
        <v>111</v>
      </c>
      <c r="C63" s="10" t="s">
        <v>46</v>
      </c>
      <c r="D63" s="35">
        <v>109.4</v>
      </c>
      <c r="E63" s="34">
        <v>360</v>
      </c>
      <c r="F63" s="34">
        <v>220.5</v>
      </c>
      <c r="G63" s="34">
        <v>101.2</v>
      </c>
      <c r="H63" s="34">
        <v>105</v>
      </c>
      <c r="I63" s="34">
        <v>101.2</v>
      </c>
      <c r="J63" s="34">
        <v>104.9</v>
      </c>
      <c r="K63" s="34">
        <v>101.22</v>
      </c>
      <c r="L63" s="34">
        <v>105</v>
      </c>
    </row>
    <row r="64" spans="1:12" s="2" customFormat="1" ht="10.5" x14ac:dyDescent="0.2">
      <c r="A64" s="15" t="s">
        <v>112</v>
      </c>
      <c r="B64" s="17" t="s">
        <v>113</v>
      </c>
      <c r="C64" s="9" t="s">
        <v>98</v>
      </c>
      <c r="D64" s="35">
        <v>108</v>
      </c>
      <c r="E64" s="34">
        <v>115.4</v>
      </c>
      <c r="F64" s="34">
        <v>104.2</v>
      </c>
      <c r="G64" s="34">
        <v>105.5</v>
      </c>
      <c r="H64" s="34">
        <v>108.7</v>
      </c>
      <c r="I64" s="34">
        <v>103.9</v>
      </c>
      <c r="J64" s="34">
        <v>104.3</v>
      </c>
      <c r="K64" s="34">
        <v>104</v>
      </c>
      <c r="L64" s="34">
        <v>104.4</v>
      </c>
    </row>
    <row r="65" spans="1:12" s="2" customFormat="1" ht="10.5" x14ac:dyDescent="0.2">
      <c r="A65" s="15" t="s">
        <v>114</v>
      </c>
      <c r="B65" s="17" t="s">
        <v>115</v>
      </c>
      <c r="C65" s="10" t="s">
        <v>109</v>
      </c>
      <c r="D65" s="35">
        <v>496.5</v>
      </c>
      <c r="E65" s="34">
        <v>590</v>
      </c>
      <c r="F65" s="34">
        <v>649.4</v>
      </c>
      <c r="G65" s="34">
        <v>657.2</v>
      </c>
      <c r="H65" s="34">
        <v>674.73</v>
      </c>
      <c r="I65" s="34">
        <v>667.05</v>
      </c>
      <c r="J65" s="34">
        <v>703.1</v>
      </c>
      <c r="K65" s="34">
        <v>680.39</v>
      </c>
      <c r="L65" s="34">
        <v>736.85</v>
      </c>
    </row>
    <row r="66" spans="1:12" s="2" customFormat="1" ht="31.5" x14ac:dyDescent="0.2">
      <c r="A66" s="15" t="s">
        <v>116</v>
      </c>
      <c r="B66" s="17" t="s">
        <v>117</v>
      </c>
      <c r="C66" s="10" t="s">
        <v>46</v>
      </c>
      <c r="D66" s="35">
        <v>115.8</v>
      </c>
      <c r="E66" s="34">
        <v>118.83</v>
      </c>
      <c r="F66" s="34">
        <v>110.1</v>
      </c>
      <c r="G66" s="34">
        <v>101.2</v>
      </c>
      <c r="H66" s="34">
        <v>103.9</v>
      </c>
      <c r="I66" s="34">
        <v>101.5</v>
      </c>
      <c r="J66" s="34">
        <v>104.2</v>
      </c>
      <c r="K66" s="34">
        <v>102</v>
      </c>
      <c r="L66" s="34">
        <v>104.8</v>
      </c>
    </row>
    <row r="67" spans="1:12" s="2" customFormat="1" ht="10.5" x14ac:dyDescent="0.2">
      <c r="A67" s="15" t="s">
        <v>118</v>
      </c>
      <c r="B67" s="17" t="s">
        <v>119</v>
      </c>
      <c r="C67" s="10" t="s">
        <v>98</v>
      </c>
      <c r="D67" s="35">
        <v>104.3</v>
      </c>
      <c r="E67" s="34">
        <v>108</v>
      </c>
      <c r="F67" s="34">
        <v>109.9</v>
      </c>
      <c r="G67" s="34">
        <v>103.1</v>
      </c>
      <c r="H67" s="34">
        <v>104.8</v>
      </c>
      <c r="I67" s="34">
        <v>103.2</v>
      </c>
      <c r="J67" s="34">
        <v>104.4</v>
      </c>
      <c r="K67" s="34">
        <v>103.5</v>
      </c>
      <c r="L67" s="34">
        <v>104.4</v>
      </c>
    </row>
    <row r="68" spans="1:12" s="2" customFormat="1" ht="21" x14ac:dyDescent="0.2">
      <c r="A68" s="15"/>
      <c r="B68" s="22" t="s">
        <v>120</v>
      </c>
      <c r="C68" s="9"/>
      <c r="D68" s="35"/>
      <c r="E68" s="34"/>
      <c r="F68" s="34"/>
      <c r="G68" s="34"/>
      <c r="H68" s="34"/>
      <c r="I68" s="34"/>
      <c r="J68" s="34"/>
      <c r="K68" s="34"/>
      <c r="L68" s="34"/>
    </row>
    <row r="69" spans="1:12" s="2" customFormat="1" ht="21" x14ac:dyDescent="0.2">
      <c r="A69" s="15" t="s">
        <v>121</v>
      </c>
      <c r="B69" s="18" t="s">
        <v>122</v>
      </c>
      <c r="C69" s="9" t="s">
        <v>123</v>
      </c>
      <c r="D69" s="35">
        <v>242</v>
      </c>
      <c r="E69" s="34">
        <v>241</v>
      </c>
      <c r="F69" s="34">
        <v>245</v>
      </c>
      <c r="G69" s="34">
        <v>249</v>
      </c>
      <c r="H69" s="34">
        <v>252</v>
      </c>
      <c r="I69" s="34">
        <v>256</v>
      </c>
      <c r="J69" s="34">
        <v>260</v>
      </c>
      <c r="K69" s="34">
        <v>262</v>
      </c>
      <c r="L69" s="34">
        <v>268</v>
      </c>
    </row>
    <row r="70" spans="1:12" s="2" customFormat="1" ht="30.95" customHeight="1" x14ac:dyDescent="0.2">
      <c r="A70" s="15" t="s">
        <v>124</v>
      </c>
      <c r="B70" s="18" t="s">
        <v>125</v>
      </c>
      <c r="C70" s="9" t="s">
        <v>12</v>
      </c>
      <c r="D70" s="35">
        <v>2.2000000000000002</v>
      </c>
      <c r="E70" s="34">
        <v>2.0299999999999998</v>
      </c>
      <c r="F70" s="34">
        <v>1.7749999999999999</v>
      </c>
      <c r="G70" s="34">
        <v>1.81</v>
      </c>
      <c r="H70" s="34">
        <v>1.8640000000000001</v>
      </c>
      <c r="I70" s="34">
        <v>1.85</v>
      </c>
      <c r="J70" s="34">
        <v>1.9570000000000001</v>
      </c>
      <c r="K70" s="34">
        <v>1.905</v>
      </c>
      <c r="L70" s="34">
        <v>2.0550000000000002</v>
      </c>
    </row>
    <row r="71" spans="1:12" s="2" customFormat="1" ht="10.5" customHeight="1" x14ac:dyDescent="0.2">
      <c r="A71" s="15" t="s">
        <v>126</v>
      </c>
      <c r="B71" s="18" t="s">
        <v>127</v>
      </c>
      <c r="C71" s="9" t="s">
        <v>128</v>
      </c>
      <c r="D71" s="35"/>
      <c r="E71" s="34"/>
      <c r="F71" s="34"/>
      <c r="G71" s="34"/>
      <c r="H71" s="34"/>
      <c r="I71" s="34"/>
      <c r="J71" s="34"/>
      <c r="K71" s="34"/>
      <c r="L71" s="34"/>
    </row>
    <row r="72" spans="1:12" s="2" customFormat="1" ht="10.5" x14ac:dyDescent="0.2">
      <c r="A72" s="15"/>
      <c r="B72" s="16" t="s">
        <v>129</v>
      </c>
      <c r="C72" s="9"/>
      <c r="D72" s="35"/>
      <c r="E72" s="34"/>
      <c r="F72" s="34"/>
      <c r="G72" s="34"/>
      <c r="H72" s="34"/>
      <c r="I72" s="34"/>
      <c r="J72" s="34"/>
      <c r="K72" s="34"/>
      <c r="L72" s="34"/>
    </row>
    <row r="73" spans="1:12" s="2" customFormat="1" ht="10.5" x14ac:dyDescent="0.2">
      <c r="A73" s="15" t="s">
        <v>130</v>
      </c>
      <c r="B73" s="17" t="s">
        <v>131</v>
      </c>
      <c r="C73" s="9" t="s">
        <v>109</v>
      </c>
      <c r="D73" s="35">
        <v>1929.37</v>
      </c>
      <c r="E73" s="34">
        <v>954.83</v>
      </c>
      <c r="F73" s="34">
        <v>340.3</v>
      </c>
      <c r="G73" s="34">
        <v>343.7</v>
      </c>
      <c r="H73" s="34">
        <v>358</v>
      </c>
      <c r="I73" s="34">
        <v>386.66</v>
      </c>
      <c r="J73" s="34">
        <v>424.95</v>
      </c>
      <c r="K73" s="34">
        <v>407.9</v>
      </c>
      <c r="L73" s="34">
        <v>477.1</v>
      </c>
    </row>
    <row r="74" spans="1:12" s="2" customFormat="1" ht="31.5" x14ac:dyDescent="0.2">
      <c r="A74" s="15" t="s">
        <v>132</v>
      </c>
      <c r="B74" s="17" t="s">
        <v>133</v>
      </c>
      <c r="C74" s="10" t="s">
        <v>46</v>
      </c>
      <c r="D74" s="35">
        <v>104.5</v>
      </c>
      <c r="E74" s="34">
        <v>49.5</v>
      </c>
      <c r="F74" s="34">
        <v>35.700000000000003</v>
      </c>
      <c r="G74" s="34">
        <v>101</v>
      </c>
      <c r="H74" s="34">
        <v>105.2</v>
      </c>
      <c r="I74" s="34">
        <v>112.5</v>
      </c>
      <c r="J74" s="34">
        <v>118.7</v>
      </c>
      <c r="K74" s="34">
        <v>105.5</v>
      </c>
      <c r="L74" s="34">
        <v>112.3</v>
      </c>
    </row>
    <row r="75" spans="1:12" s="2" customFormat="1" ht="10.5" x14ac:dyDescent="0.2">
      <c r="A75" s="15" t="s">
        <v>134</v>
      </c>
      <c r="B75" s="17" t="s">
        <v>135</v>
      </c>
      <c r="C75" s="9" t="s">
        <v>98</v>
      </c>
      <c r="D75" s="35">
        <v>105.1</v>
      </c>
      <c r="E75" s="34">
        <v>114.6</v>
      </c>
      <c r="F75" s="34">
        <v>105.8</v>
      </c>
      <c r="G75" s="34">
        <v>102.4</v>
      </c>
      <c r="H75" s="34">
        <v>105.3</v>
      </c>
      <c r="I75" s="34">
        <v>103</v>
      </c>
      <c r="J75" s="34">
        <v>104.8</v>
      </c>
      <c r="K75" s="34">
        <v>103.7</v>
      </c>
      <c r="L75" s="34">
        <v>104.6</v>
      </c>
    </row>
    <row r="76" spans="1:12" s="2" customFormat="1" ht="21" x14ac:dyDescent="0.2">
      <c r="A76" s="15" t="s">
        <v>136</v>
      </c>
      <c r="B76" s="18" t="s">
        <v>137</v>
      </c>
      <c r="C76" s="9" t="s">
        <v>138</v>
      </c>
      <c r="D76" s="35"/>
      <c r="E76" s="34"/>
      <c r="F76" s="34"/>
      <c r="G76" s="34"/>
      <c r="H76" s="34"/>
      <c r="I76" s="34"/>
      <c r="J76" s="34"/>
      <c r="K76" s="34"/>
      <c r="L76" s="34"/>
    </row>
    <row r="77" spans="1:12" s="2" customFormat="1" ht="36" x14ac:dyDescent="0.2">
      <c r="A77" s="15"/>
      <c r="B77" s="20" t="s">
        <v>139</v>
      </c>
      <c r="C77" s="9"/>
      <c r="D77" s="35"/>
      <c r="E77" s="34"/>
      <c r="F77" s="34"/>
      <c r="G77" s="34"/>
      <c r="H77" s="34"/>
      <c r="I77" s="34"/>
      <c r="J77" s="34"/>
      <c r="K77" s="34"/>
      <c r="L77" s="34"/>
    </row>
    <row r="78" spans="1:12" s="2" customFormat="1" ht="10.5" x14ac:dyDescent="0.2">
      <c r="A78" s="15" t="s">
        <v>140</v>
      </c>
      <c r="B78" s="17" t="s">
        <v>141</v>
      </c>
      <c r="C78" s="9" t="s">
        <v>109</v>
      </c>
      <c r="D78" s="35">
        <v>361.63</v>
      </c>
      <c r="E78" s="34">
        <v>732.1</v>
      </c>
      <c r="F78" s="34">
        <v>258.63</v>
      </c>
      <c r="G78" s="34">
        <v>264.64999999999998</v>
      </c>
      <c r="H78" s="34">
        <v>275.66000000000003</v>
      </c>
      <c r="I78" s="34">
        <v>293.86</v>
      </c>
      <c r="J78" s="34">
        <v>322.95999999999998</v>
      </c>
      <c r="K78" s="34">
        <v>310</v>
      </c>
      <c r="L78" s="34">
        <v>373.4</v>
      </c>
    </row>
    <row r="79" spans="1:12" s="2" customFormat="1" ht="10.5" x14ac:dyDescent="0.2">
      <c r="A79" s="15" t="s">
        <v>142</v>
      </c>
      <c r="B79" s="17" t="s">
        <v>143</v>
      </c>
      <c r="C79" s="9" t="s">
        <v>109</v>
      </c>
      <c r="D79" s="35">
        <v>1567.74</v>
      </c>
      <c r="E79" s="34">
        <v>222.7</v>
      </c>
      <c r="F79" s="34">
        <v>81.67</v>
      </c>
      <c r="G79" s="34">
        <v>79.05</v>
      </c>
      <c r="H79" s="34">
        <v>82.34</v>
      </c>
      <c r="I79" s="34">
        <v>92.8</v>
      </c>
      <c r="J79" s="34">
        <v>101.99</v>
      </c>
      <c r="K79" s="34">
        <v>97.9</v>
      </c>
      <c r="L79" s="34">
        <v>103.7</v>
      </c>
    </row>
    <row r="80" spans="1:12" s="2" customFormat="1" ht="10.5" x14ac:dyDescent="0.2">
      <c r="A80" s="15" t="s">
        <v>144</v>
      </c>
      <c r="B80" s="23" t="s">
        <v>145</v>
      </c>
      <c r="C80" s="9" t="s">
        <v>109</v>
      </c>
      <c r="D80" s="35"/>
      <c r="E80" s="34"/>
      <c r="F80" s="34"/>
      <c r="G80" s="34"/>
      <c r="H80" s="34"/>
      <c r="I80" s="34"/>
      <c r="J80" s="34"/>
      <c r="K80" s="34"/>
      <c r="L80" s="34"/>
    </row>
    <row r="81" spans="1:12" s="2" customFormat="1" ht="10.5" x14ac:dyDescent="0.2">
      <c r="A81" s="15" t="s">
        <v>146</v>
      </c>
      <c r="B81" s="24" t="s">
        <v>147</v>
      </c>
      <c r="C81" s="9" t="s">
        <v>109</v>
      </c>
      <c r="D81" s="35"/>
      <c r="E81" s="34"/>
      <c r="F81" s="34"/>
      <c r="G81" s="34"/>
      <c r="H81" s="34"/>
      <c r="I81" s="34"/>
      <c r="J81" s="34"/>
      <c r="K81" s="34"/>
      <c r="L81" s="34"/>
    </row>
    <row r="82" spans="1:12" s="2" customFormat="1" ht="10.5" x14ac:dyDescent="0.2">
      <c r="A82" s="15" t="s">
        <v>148</v>
      </c>
      <c r="B82" s="23" t="s">
        <v>149</v>
      </c>
      <c r="C82" s="9" t="s">
        <v>109</v>
      </c>
      <c r="D82" s="35">
        <v>1033.1300000000001</v>
      </c>
      <c r="E82" s="34">
        <v>138.44</v>
      </c>
      <c r="F82" s="40">
        <f>F79-F83-F87</f>
        <v>43.258900000000004</v>
      </c>
      <c r="G82" s="40">
        <f t="shared" ref="G82:L82" si="0">G79-G83-G87</f>
        <v>39.1935</v>
      </c>
      <c r="H82" s="40">
        <f t="shared" si="0"/>
        <v>40.4878</v>
      </c>
      <c r="I82" s="40">
        <f t="shared" si="0"/>
        <v>47.036000000000001</v>
      </c>
      <c r="J82" s="40">
        <f t="shared" si="0"/>
        <v>50.71329999999999</v>
      </c>
      <c r="K82" s="40">
        <f t="shared" si="0"/>
        <v>48.933000000000007</v>
      </c>
      <c r="L82" s="40">
        <f t="shared" si="0"/>
        <v>48.338999999999999</v>
      </c>
    </row>
    <row r="83" spans="1:12" s="2" customFormat="1" ht="10.5" x14ac:dyDescent="0.2">
      <c r="A83" s="15" t="s">
        <v>150</v>
      </c>
      <c r="B83" s="23" t="s">
        <v>151</v>
      </c>
      <c r="C83" s="9" t="s">
        <v>109</v>
      </c>
      <c r="D83" s="35">
        <v>492.13</v>
      </c>
      <c r="E83" s="34">
        <v>74</v>
      </c>
      <c r="F83" s="40">
        <f>F79*0.33</f>
        <v>26.9511</v>
      </c>
      <c r="G83" s="40">
        <f t="shared" ref="G83:L83" si="1">G79*0.33</f>
        <v>26.086500000000001</v>
      </c>
      <c r="H83" s="40">
        <f t="shared" si="1"/>
        <v>27.172200000000004</v>
      </c>
      <c r="I83" s="40">
        <f t="shared" si="1"/>
        <v>30.623999999999999</v>
      </c>
      <c r="J83" s="40">
        <f t="shared" si="1"/>
        <v>33.656700000000001</v>
      </c>
      <c r="K83" s="40">
        <f t="shared" si="1"/>
        <v>32.307000000000002</v>
      </c>
      <c r="L83" s="40">
        <f t="shared" si="1"/>
        <v>34.221000000000004</v>
      </c>
    </row>
    <row r="84" spans="1:12" s="2" customFormat="1" ht="10.5" x14ac:dyDescent="0.2">
      <c r="A84" s="15" t="s">
        <v>152</v>
      </c>
      <c r="B84" s="24" t="s">
        <v>153</v>
      </c>
      <c r="C84" s="9" t="s">
        <v>109</v>
      </c>
      <c r="D84" s="35">
        <v>400.27</v>
      </c>
      <c r="E84" s="34">
        <v>38.1</v>
      </c>
      <c r="F84" s="40">
        <f>F83*0.49</f>
        <v>13.206039000000001</v>
      </c>
      <c r="G84" s="40">
        <f t="shared" ref="G84:L84" si="2">G83*0.49</f>
        <v>12.782385</v>
      </c>
      <c r="H84" s="40">
        <f t="shared" si="2"/>
        <v>13.314378000000001</v>
      </c>
      <c r="I84" s="40">
        <f t="shared" si="2"/>
        <v>15.005759999999999</v>
      </c>
      <c r="J84" s="40">
        <f t="shared" si="2"/>
        <v>16.491783000000002</v>
      </c>
      <c r="K84" s="40">
        <f t="shared" si="2"/>
        <v>15.830430000000002</v>
      </c>
      <c r="L84" s="40">
        <f t="shared" si="2"/>
        <v>16.76829</v>
      </c>
    </row>
    <row r="85" spans="1:12" s="2" customFormat="1" ht="10.5" x14ac:dyDescent="0.2">
      <c r="A85" s="15" t="s">
        <v>154</v>
      </c>
      <c r="B85" s="24" t="s">
        <v>155</v>
      </c>
      <c r="C85" s="9" t="s">
        <v>109</v>
      </c>
      <c r="D85" s="35">
        <v>76.569999999999993</v>
      </c>
      <c r="E85" s="34">
        <v>31.9</v>
      </c>
      <c r="F85" s="40">
        <f>F83*0.46</f>
        <v>12.397506</v>
      </c>
      <c r="G85" s="40">
        <f t="shared" ref="G85:L85" si="3">G83*0.46</f>
        <v>11.999790000000001</v>
      </c>
      <c r="H85" s="40">
        <f t="shared" si="3"/>
        <v>12.499212000000002</v>
      </c>
      <c r="I85" s="40">
        <f t="shared" si="3"/>
        <v>14.08704</v>
      </c>
      <c r="J85" s="40">
        <f t="shared" si="3"/>
        <v>15.482082</v>
      </c>
      <c r="K85" s="40">
        <f t="shared" si="3"/>
        <v>14.861220000000001</v>
      </c>
      <c r="L85" s="40">
        <f t="shared" si="3"/>
        <v>15.741660000000003</v>
      </c>
    </row>
    <row r="86" spans="1:12" s="2" customFormat="1" ht="10.5" x14ac:dyDescent="0.2">
      <c r="A86" s="15" t="s">
        <v>156</v>
      </c>
      <c r="B86" s="24" t="s">
        <v>157</v>
      </c>
      <c r="C86" s="9" t="s">
        <v>109</v>
      </c>
      <c r="D86" s="35">
        <v>15.29</v>
      </c>
      <c r="E86" s="34">
        <v>4.0999999999999996</v>
      </c>
      <c r="F86" s="40">
        <f>F83*0.05</f>
        <v>1.3475550000000001</v>
      </c>
      <c r="G86" s="40">
        <f t="shared" ref="G86:L86" si="4">G83*0.05</f>
        <v>1.3043250000000002</v>
      </c>
      <c r="H86" s="40">
        <f t="shared" si="4"/>
        <v>1.3586100000000003</v>
      </c>
      <c r="I86" s="40">
        <f t="shared" si="4"/>
        <v>1.5312000000000001</v>
      </c>
      <c r="J86" s="40">
        <f t="shared" si="4"/>
        <v>1.6828350000000001</v>
      </c>
      <c r="K86" s="40">
        <f t="shared" si="4"/>
        <v>1.6153500000000003</v>
      </c>
      <c r="L86" s="40">
        <f t="shared" si="4"/>
        <v>1.7110500000000002</v>
      </c>
    </row>
    <row r="87" spans="1:12" s="2" customFormat="1" ht="10.5" x14ac:dyDescent="0.2">
      <c r="A87" s="15" t="s">
        <v>158</v>
      </c>
      <c r="B87" s="23" t="s">
        <v>159</v>
      </c>
      <c r="C87" s="9" t="s">
        <v>109</v>
      </c>
      <c r="D87" s="35">
        <v>35.56</v>
      </c>
      <c r="E87" s="34">
        <v>10.26</v>
      </c>
      <c r="F87" s="34">
        <v>11.46</v>
      </c>
      <c r="G87" s="34">
        <v>13.77</v>
      </c>
      <c r="H87" s="34">
        <v>14.68</v>
      </c>
      <c r="I87" s="34">
        <v>15.14</v>
      </c>
      <c r="J87" s="34">
        <v>17.62</v>
      </c>
      <c r="K87" s="34">
        <v>16.66</v>
      </c>
      <c r="L87" s="34">
        <v>21.14</v>
      </c>
    </row>
    <row r="88" spans="1:12" s="2" customFormat="1" ht="10.5" x14ac:dyDescent="0.2">
      <c r="A88" s="15"/>
      <c r="B88" s="16" t="s">
        <v>264</v>
      </c>
      <c r="C88" s="9"/>
      <c r="D88" s="35"/>
      <c r="E88" s="34"/>
      <c r="F88" s="34"/>
      <c r="G88" s="34"/>
      <c r="H88" s="34"/>
      <c r="I88" s="34"/>
      <c r="J88" s="34"/>
      <c r="K88" s="34"/>
      <c r="L88" s="34"/>
    </row>
    <row r="89" spans="1:12" s="2" customFormat="1" ht="10.5" x14ac:dyDescent="0.2">
      <c r="A89" s="15" t="s">
        <v>161</v>
      </c>
      <c r="B89" s="17" t="s">
        <v>162</v>
      </c>
      <c r="C89" s="9" t="s">
        <v>98</v>
      </c>
      <c r="D89" s="35">
        <v>103.6</v>
      </c>
      <c r="E89" s="34">
        <v>98</v>
      </c>
      <c r="F89" s="34">
        <v>103.7</v>
      </c>
      <c r="G89" s="34">
        <v>104.5</v>
      </c>
      <c r="H89" s="34">
        <v>104.9</v>
      </c>
      <c r="I89" s="34">
        <v>102.1</v>
      </c>
      <c r="J89" s="34">
        <v>102.6</v>
      </c>
      <c r="K89" s="34">
        <v>102.1</v>
      </c>
      <c r="L89" s="34">
        <v>102.7</v>
      </c>
    </row>
    <row r="90" spans="1:12" s="2" customFormat="1" ht="30.95" customHeight="1" x14ac:dyDescent="0.2">
      <c r="A90" s="15" t="s">
        <v>163</v>
      </c>
      <c r="B90" s="18" t="s">
        <v>164</v>
      </c>
      <c r="C90" s="9" t="s">
        <v>165</v>
      </c>
      <c r="D90" s="37">
        <v>13963</v>
      </c>
      <c r="E90" s="37">
        <v>16564</v>
      </c>
      <c r="F90" s="37">
        <v>17106</v>
      </c>
      <c r="G90" s="39">
        <v>17710</v>
      </c>
      <c r="H90" s="39">
        <v>18013</v>
      </c>
      <c r="I90" s="39">
        <v>18931</v>
      </c>
      <c r="J90" s="39">
        <v>19210</v>
      </c>
      <c r="K90" s="39">
        <v>20298</v>
      </c>
      <c r="L90" s="39">
        <v>20829</v>
      </c>
    </row>
    <row r="91" spans="1:12" s="2" customFormat="1" ht="10.5" x14ac:dyDescent="0.2">
      <c r="A91" s="15" t="s">
        <v>166</v>
      </c>
      <c r="B91" s="23" t="s">
        <v>167</v>
      </c>
      <c r="C91" s="9" t="s">
        <v>165</v>
      </c>
      <c r="D91" s="37">
        <v>14779</v>
      </c>
      <c r="E91" s="37">
        <v>18054</v>
      </c>
      <c r="F91" s="37">
        <v>18646</v>
      </c>
      <c r="G91" s="39">
        <f>F91*1.035</f>
        <v>19298.609999999997</v>
      </c>
      <c r="H91" s="39">
        <f>F91*1.053</f>
        <v>19634.237999999998</v>
      </c>
      <c r="I91" s="39">
        <f>G91*1.07</f>
        <v>20649.512699999999</v>
      </c>
      <c r="J91" s="39">
        <f>H91*1.066</f>
        <v>20930.097707999998</v>
      </c>
      <c r="K91" s="39">
        <f t="shared" ref="K91:K93" si="5">I91*1.07</f>
        <v>22094.978589000002</v>
      </c>
      <c r="L91" s="39">
        <f>J91*1.084</f>
        <v>22688.225915471998</v>
      </c>
    </row>
    <row r="92" spans="1:12" s="2" customFormat="1" ht="10.5" x14ac:dyDescent="0.2">
      <c r="A92" s="15" t="s">
        <v>168</v>
      </c>
      <c r="B92" s="23" t="s">
        <v>169</v>
      </c>
      <c r="C92" s="9" t="s">
        <v>165</v>
      </c>
      <c r="D92" s="37">
        <v>12119</v>
      </c>
      <c r="E92" s="37">
        <v>14245</v>
      </c>
      <c r="F92" s="37">
        <v>14711</v>
      </c>
      <c r="G92" s="39">
        <f t="shared" ref="G92:G93" si="6">F92*1.035</f>
        <v>15225.884999999998</v>
      </c>
      <c r="H92" s="39">
        <f t="shared" ref="H92:H93" si="7">F92*1.053</f>
        <v>15490.682999999999</v>
      </c>
      <c r="I92" s="39">
        <f t="shared" ref="I92:I93" si="8">G92*1.07</f>
        <v>16291.69695</v>
      </c>
      <c r="J92" s="39">
        <f t="shared" ref="J92:J93" si="9">H92*1.066</f>
        <v>16513.068078</v>
      </c>
      <c r="K92" s="39">
        <f t="shared" si="5"/>
        <v>17432.1157365</v>
      </c>
      <c r="L92" s="39">
        <f t="shared" ref="L92:L93" si="10">J92*1.084</f>
        <v>17900.165796552003</v>
      </c>
    </row>
    <row r="93" spans="1:12" s="2" customFormat="1" ht="10.5" x14ac:dyDescent="0.2">
      <c r="A93" s="15" t="s">
        <v>170</v>
      </c>
      <c r="B93" s="23" t="s">
        <v>171</v>
      </c>
      <c r="C93" s="9" t="s">
        <v>165</v>
      </c>
      <c r="D93" s="37">
        <v>15409</v>
      </c>
      <c r="E93" s="37">
        <v>17628</v>
      </c>
      <c r="F93" s="37">
        <v>18210</v>
      </c>
      <c r="G93" s="39">
        <f t="shared" si="6"/>
        <v>18847.349999999999</v>
      </c>
      <c r="H93" s="39">
        <f t="shared" si="7"/>
        <v>19175.129999999997</v>
      </c>
      <c r="I93" s="39">
        <f t="shared" si="8"/>
        <v>20166.664499999999</v>
      </c>
      <c r="J93" s="39">
        <f t="shared" si="9"/>
        <v>20440.688579999998</v>
      </c>
      <c r="K93" s="39">
        <f t="shared" si="5"/>
        <v>21578.331015</v>
      </c>
      <c r="L93" s="39">
        <f t="shared" si="10"/>
        <v>22157.706420719998</v>
      </c>
    </row>
    <row r="94" spans="1:12" s="2" customFormat="1" ht="21" customHeight="1" x14ac:dyDescent="0.2">
      <c r="A94" s="15" t="s">
        <v>172</v>
      </c>
      <c r="B94" s="18" t="s">
        <v>173</v>
      </c>
      <c r="C94" s="9" t="s">
        <v>138</v>
      </c>
      <c r="D94" s="35">
        <v>12.3</v>
      </c>
      <c r="E94" s="34">
        <v>12.1</v>
      </c>
      <c r="F94" s="34">
        <v>12</v>
      </c>
      <c r="G94" s="34">
        <v>11.9</v>
      </c>
      <c r="H94" s="34">
        <v>11.1</v>
      </c>
      <c r="I94" s="34">
        <v>11.5</v>
      </c>
      <c r="J94" s="34">
        <v>10.9</v>
      </c>
      <c r="K94" s="34">
        <v>11.2</v>
      </c>
      <c r="L94" s="34">
        <v>10.5</v>
      </c>
    </row>
    <row r="95" spans="1:12" s="2" customFormat="1" ht="10.5" x14ac:dyDescent="0.2">
      <c r="A95" s="15"/>
      <c r="B95" s="16" t="s">
        <v>174</v>
      </c>
      <c r="C95" s="9"/>
      <c r="D95" s="35"/>
      <c r="E95" s="34"/>
      <c r="F95" s="34"/>
      <c r="G95" s="34"/>
      <c r="H95" s="34"/>
      <c r="I95" s="34"/>
      <c r="J95" s="34"/>
      <c r="K95" s="34"/>
      <c r="L95" s="34"/>
    </row>
    <row r="96" spans="1:12" s="2" customFormat="1" ht="10.5" x14ac:dyDescent="0.2">
      <c r="A96" s="15" t="s">
        <v>175</v>
      </c>
      <c r="B96" s="25" t="s">
        <v>176</v>
      </c>
      <c r="C96" s="26" t="s">
        <v>177</v>
      </c>
      <c r="D96" s="35">
        <f>D103+D137</f>
        <v>15.559000000000001</v>
      </c>
      <c r="E96" s="37">
        <f t="shared" ref="E96:L96" si="11">E103+E137</f>
        <v>15.26</v>
      </c>
      <c r="F96" s="37">
        <f t="shared" si="11"/>
        <v>13.263</v>
      </c>
      <c r="G96" s="37">
        <f t="shared" si="11"/>
        <v>13.249000000000001</v>
      </c>
      <c r="H96" s="37">
        <f t="shared" si="11"/>
        <v>13.263</v>
      </c>
      <c r="I96" s="37">
        <f t="shared" si="11"/>
        <v>13.254</v>
      </c>
      <c r="J96" s="37">
        <f t="shared" si="11"/>
        <v>13.287999999999998</v>
      </c>
      <c r="K96" s="37">
        <f t="shared" si="11"/>
        <v>13.26</v>
      </c>
      <c r="L96" s="37">
        <f t="shared" si="11"/>
        <v>13.366000000000001</v>
      </c>
    </row>
    <row r="97" spans="1:12" s="2" customFormat="1" ht="10.5" x14ac:dyDescent="0.2">
      <c r="A97" s="15" t="s">
        <v>178</v>
      </c>
      <c r="B97" s="25" t="s">
        <v>179</v>
      </c>
      <c r="C97" s="26" t="s">
        <v>177</v>
      </c>
      <c r="D97" s="35"/>
      <c r="E97" s="34"/>
      <c r="F97" s="34"/>
      <c r="G97" s="34"/>
      <c r="H97" s="34"/>
      <c r="I97" s="34"/>
      <c r="J97" s="34"/>
      <c r="K97" s="34"/>
      <c r="L97" s="34"/>
    </row>
    <row r="98" spans="1:12" s="2" customFormat="1" ht="10.5" x14ac:dyDescent="0.2">
      <c r="A98" s="15" t="s">
        <v>180</v>
      </c>
      <c r="B98" s="23" t="s">
        <v>181</v>
      </c>
      <c r="C98" s="26" t="s">
        <v>177</v>
      </c>
      <c r="D98" s="35"/>
      <c r="E98" s="34"/>
      <c r="F98" s="34"/>
      <c r="G98" s="34"/>
      <c r="H98" s="34"/>
      <c r="I98" s="34"/>
      <c r="J98" s="34"/>
      <c r="K98" s="34"/>
      <c r="L98" s="34"/>
    </row>
    <row r="99" spans="1:12" s="2" customFormat="1" ht="10.5" x14ac:dyDescent="0.2">
      <c r="A99" s="41" t="s">
        <v>182</v>
      </c>
      <c r="B99" s="23" t="s">
        <v>183</v>
      </c>
      <c r="C99" s="26" t="s">
        <v>177</v>
      </c>
      <c r="D99" s="35"/>
      <c r="E99" s="34"/>
      <c r="F99" s="34"/>
      <c r="G99" s="34"/>
      <c r="H99" s="34"/>
      <c r="I99" s="34"/>
      <c r="J99" s="34"/>
      <c r="K99" s="34"/>
      <c r="L99" s="34"/>
    </row>
    <row r="100" spans="1:12" s="2" customFormat="1" ht="19.5" customHeight="1" x14ac:dyDescent="0.2">
      <c r="A100" s="41" t="s">
        <v>184</v>
      </c>
      <c r="B100" s="27" t="s">
        <v>185</v>
      </c>
      <c r="C100" s="26" t="s">
        <v>177</v>
      </c>
      <c r="D100" s="35"/>
      <c r="E100" s="34"/>
      <c r="F100" s="34"/>
      <c r="G100" s="34"/>
      <c r="H100" s="34"/>
      <c r="I100" s="34"/>
      <c r="J100" s="34"/>
      <c r="K100" s="34"/>
      <c r="L100" s="34"/>
    </row>
    <row r="101" spans="1:12" s="2" customFormat="1" ht="10.5" x14ac:dyDescent="0.2">
      <c r="A101" s="41" t="s">
        <v>186</v>
      </c>
      <c r="B101" s="24" t="s">
        <v>187</v>
      </c>
      <c r="C101" s="26" t="s">
        <v>177</v>
      </c>
      <c r="D101" s="35"/>
      <c r="E101" s="34"/>
      <c r="F101" s="34"/>
      <c r="G101" s="34"/>
      <c r="H101" s="34"/>
      <c r="I101" s="34"/>
      <c r="J101" s="34"/>
      <c r="K101" s="34"/>
      <c r="L101" s="34"/>
    </row>
    <row r="102" spans="1:12" s="2" customFormat="1" ht="10.5" x14ac:dyDescent="0.2">
      <c r="A102" s="41" t="s">
        <v>188</v>
      </c>
      <c r="B102" s="24" t="s">
        <v>189</v>
      </c>
      <c r="C102" s="26" t="s">
        <v>177</v>
      </c>
      <c r="D102" s="35"/>
      <c r="E102" s="34"/>
      <c r="F102" s="34"/>
      <c r="G102" s="34"/>
      <c r="H102" s="34"/>
      <c r="I102" s="34"/>
      <c r="J102" s="34"/>
      <c r="K102" s="34"/>
      <c r="L102" s="34"/>
    </row>
    <row r="103" spans="1:12" s="2" customFormat="1" ht="10.5" x14ac:dyDescent="0.2">
      <c r="A103" s="41" t="s">
        <v>190</v>
      </c>
      <c r="B103" s="25" t="s">
        <v>269</v>
      </c>
      <c r="C103" s="26" t="s">
        <v>177</v>
      </c>
      <c r="D103" s="35">
        <v>15.3</v>
      </c>
      <c r="E103" s="38">
        <v>15.09</v>
      </c>
      <c r="F103" s="38">
        <v>13.08</v>
      </c>
      <c r="G103" s="34">
        <v>13.07</v>
      </c>
      <c r="H103" s="34">
        <v>13.089</v>
      </c>
      <c r="I103" s="34">
        <v>13.081</v>
      </c>
      <c r="J103" s="34">
        <v>13.122999999999999</v>
      </c>
      <c r="K103" s="34">
        <v>13.092000000000001</v>
      </c>
      <c r="L103" s="34">
        <v>13.21</v>
      </c>
    </row>
    <row r="104" spans="1:12" s="2" customFormat="1" ht="19.5" customHeight="1" x14ac:dyDescent="0.2">
      <c r="A104" s="41"/>
      <c r="B104" s="25" t="s">
        <v>270</v>
      </c>
      <c r="C104" s="26" t="s">
        <v>177</v>
      </c>
      <c r="D104" s="35">
        <f>SUM(D105:D127)</f>
        <v>5.298</v>
      </c>
      <c r="E104" s="37">
        <f t="shared" ref="E104:L104" si="12">SUM(E105:E127)</f>
        <v>5.0460000000000003</v>
      </c>
      <c r="F104" s="37">
        <f>SUM(F105:F127)</f>
        <v>4.9709999999999992</v>
      </c>
      <c r="G104" s="37">
        <f t="shared" si="12"/>
        <v>5.0310000000000006</v>
      </c>
      <c r="H104" s="37">
        <f t="shared" si="12"/>
        <v>5.4369999999999985</v>
      </c>
      <c r="I104" s="37">
        <f t="shared" si="12"/>
        <v>5.3719999999999999</v>
      </c>
      <c r="J104" s="37">
        <f t="shared" si="12"/>
        <v>5.5540000000000003</v>
      </c>
      <c r="K104" s="37">
        <f t="shared" si="12"/>
        <v>5.5190000000000001</v>
      </c>
      <c r="L104" s="37">
        <f t="shared" si="12"/>
        <v>5.7190000000000003</v>
      </c>
    </row>
    <row r="105" spans="1:12" s="2" customFormat="1" ht="16.5" customHeight="1" x14ac:dyDescent="0.2">
      <c r="A105" s="41" t="s">
        <v>191</v>
      </c>
      <c r="B105" s="27" t="s">
        <v>192</v>
      </c>
      <c r="C105" s="26" t="s">
        <v>177</v>
      </c>
      <c r="D105" s="35">
        <v>7.1999999999999995E-2</v>
      </c>
      <c r="E105" s="34">
        <v>7.6999999999999999E-2</v>
      </c>
      <c r="F105" s="34">
        <v>5.7000000000000002E-2</v>
      </c>
      <c r="G105" s="34">
        <v>0.06</v>
      </c>
      <c r="H105" s="34">
        <v>6.2E-2</v>
      </c>
      <c r="I105" s="34">
        <v>6.0999999999999999E-2</v>
      </c>
      <c r="J105" s="34">
        <v>6.7000000000000004E-2</v>
      </c>
      <c r="K105" s="34">
        <v>6.2E-2</v>
      </c>
      <c r="L105" s="34">
        <v>6.9000000000000006E-2</v>
      </c>
    </row>
    <row r="106" spans="1:12" s="2" customFormat="1" ht="11.25" customHeight="1" x14ac:dyDescent="0.2">
      <c r="A106" s="41" t="s">
        <v>193</v>
      </c>
      <c r="B106" s="27" t="s">
        <v>194</v>
      </c>
      <c r="C106" s="26" t="s">
        <v>177</v>
      </c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 s="2" customFormat="1" ht="10.5" x14ac:dyDescent="0.2">
      <c r="A107" s="41" t="s">
        <v>195</v>
      </c>
      <c r="B107" s="27" t="s">
        <v>196</v>
      </c>
      <c r="C107" s="26" t="s">
        <v>177</v>
      </c>
      <c r="D107" s="35">
        <v>0.80900000000000005</v>
      </c>
      <c r="E107" s="34">
        <v>0.752</v>
      </c>
      <c r="F107" s="34">
        <v>0.747</v>
      </c>
      <c r="G107" s="34">
        <v>0.748</v>
      </c>
      <c r="H107" s="34">
        <v>0.75</v>
      </c>
      <c r="I107" s="34">
        <v>0.749</v>
      </c>
      <c r="J107" s="34">
        <v>0.75700000000000001</v>
      </c>
      <c r="K107" s="34">
        <v>0.751</v>
      </c>
      <c r="L107" s="34">
        <v>0.76</v>
      </c>
    </row>
    <row r="108" spans="1:12" s="2" customFormat="1" ht="21" x14ac:dyDescent="0.2">
      <c r="A108" s="41" t="s">
        <v>197</v>
      </c>
      <c r="B108" s="27" t="s">
        <v>198</v>
      </c>
      <c r="C108" s="26" t="s">
        <v>177</v>
      </c>
      <c r="D108" s="35">
        <v>0.4</v>
      </c>
      <c r="E108" s="34">
        <v>0.376</v>
      </c>
      <c r="F108" s="34">
        <v>0.36899999999999999</v>
      </c>
      <c r="G108" s="34">
        <v>0.371</v>
      </c>
      <c r="H108" s="34">
        <v>0.379</v>
      </c>
      <c r="I108" s="34">
        <v>0.375</v>
      </c>
      <c r="J108" s="34">
        <v>0.38</v>
      </c>
      <c r="K108" s="34">
        <v>0.38200000000000001</v>
      </c>
      <c r="L108" s="34">
        <v>0.39300000000000002</v>
      </c>
    </row>
    <row r="109" spans="1:12" s="2" customFormat="1" ht="25.5" customHeight="1" x14ac:dyDescent="0.2">
      <c r="A109" s="41" t="s">
        <v>199</v>
      </c>
      <c r="B109" s="27" t="s">
        <v>200</v>
      </c>
      <c r="C109" s="26" t="s">
        <v>177</v>
      </c>
      <c r="D109" s="35">
        <v>0.13300000000000001</v>
      </c>
      <c r="E109" s="34">
        <v>0.127</v>
      </c>
      <c r="F109" s="34">
        <v>0.13200000000000001</v>
      </c>
      <c r="G109" s="34">
        <v>0.13</v>
      </c>
      <c r="H109" s="34">
        <v>0.13300000000000001</v>
      </c>
      <c r="I109" s="34">
        <v>0.13100000000000001</v>
      </c>
      <c r="J109" s="34">
        <v>0.13400000000000001</v>
      </c>
      <c r="K109" s="34">
        <v>0.13300000000000001</v>
      </c>
      <c r="L109" s="34">
        <v>0.13500000000000001</v>
      </c>
    </row>
    <row r="110" spans="1:12" s="2" customFormat="1" ht="10.5" x14ac:dyDescent="0.2">
      <c r="A110" s="41" t="s">
        <v>201</v>
      </c>
      <c r="B110" s="27" t="s">
        <v>202</v>
      </c>
      <c r="C110" s="26" t="s">
        <v>177</v>
      </c>
      <c r="D110" s="35">
        <v>2.5999999999999999E-2</v>
      </c>
      <c r="E110" s="34">
        <v>6.0000000000000001E-3</v>
      </c>
      <c r="F110" s="34">
        <v>2.4E-2</v>
      </c>
      <c r="G110" s="34">
        <v>2.4E-2</v>
      </c>
      <c r="H110" s="34">
        <v>0.27</v>
      </c>
      <c r="I110" s="34">
        <v>0.25</v>
      </c>
      <c r="J110" s="34">
        <v>0.28999999999999998</v>
      </c>
      <c r="K110" s="34">
        <v>0.3</v>
      </c>
      <c r="L110" s="34">
        <v>0.35</v>
      </c>
    </row>
    <row r="111" spans="1:12" s="2" customFormat="1" ht="21" x14ac:dyDescent="0.2">
      <c r="A111" s="41" t="s">
        <v>203</v>
      </c>
      <c r="B111" s="27" t="s">
        <v>204</v>
      </c>
      <c r="C111" s="26" t="s">
        <v>177</v>
      </c>
      <c r="D111" s="35">
        <v>0.02</v>
      </c>
      <c r="E111" s="34">
        <v>1.4E-2</v>
      </c>
      <c r="F111" s="34">
        <v>3.3000000000000002E-2</v>
      </c>
      <c r="G111" s="34">
        <v>3.3000000000000002E-2</v>
      </c>
      <c r="H111" s="34">
        <v>3.9E-2</v>
      </c>
      <c r="I111" s="34">
        <v>3.5000000000000003E-2</v>
      </c>
      <c r="J111" s="34">
        <v>4.4999999999999998E-2</v>
      </c>
      <c r="K111" s="34">
        <v>3.5999999999999997E-2</v>
      </c>
      <c r="L111" s="34">
        <v>4.9000000000000002E-2</v>
      </c>
    </row>
    <row r="112" spans="1:12" s="2" customFormat="1" ht="10.5" x14ac:dyDescent="0.2">
      <c r="A112" s="41" t="s">
        <v>205</v>
      </c>
      <c r="B112" s="27" t="s">
        <v>206</v>
      </c>
      <c r="C112" s="26" t="s">
        <v>177</v>
      </c>
      <c r="D112" s="35">
        <v>1.37</v>
      </c>
      <c r="E112" s="34">
        <v>1.361</v>
      </c>
      <c r="F112" s="34">
        <v>1.28</v>
      </c>
      <c r="G112" s="34">
        <v>1.3</v>
      </c>
      <c r="H112" s="34">
        <v>1.353</v>
      </c>
      <c r="I112" s="34">
        <v>1.367</v>
      </c>
      <c r="J112" s="34">
        <v>1.391</v>
      </c>
      <c r="K112" s="34">
        <v>1.405</v>
      </c>
      <c r="L112" s="34">
        <v>1.425</v>
      </c>
    </row>
    <row r="113" spans="1:12" s="2" customFormat="1" ht="12.75" customHeight="1" x14ac:dyDescent="0.2">
      <c r="A113" s="41" t="s">
        <v>207</v>
      </c>
      <c r="B113" s="27" t="s">
        <v>208</v>
      </c>
      <c r="C113" s="26" t="s">
        <v>177</v>
      </c>
      <c r="D113" s="35">
        <v>0.17399999999999999</v>
      </c>
      <c r="E113" s="34">
        <v>0.17699999999999999</v>
      </c>
      <c r="F113" s="34">
        <v>0.183</v>
      </c>
      <c r="G113" s="34">
        <v>0.185</v>
      </c>
      <c r="H113" s="34">
        <v>0.21</v>
      </c>
      <c r="I113" s="34">
        <v>0.19900000000000001</v>
      </c>
      <c r="J113" s="34">
        <v>0.217</v>
      </c>
      <c r="K113" s="34">
        <v>0.214</v>
      </c>
      <c r="L113" s="34">
        <v>0.22500000000000001</v>
      </c>
    </row>
    <row r="114" spans="1:12" s="2" customFormat="1" ht="10.5" x14ac:dyDescent="0.2">
      <c r="A114" s="41" t="s">
        <v>209</v>
      </c>
      <c r="B114" s="27" t="s">
        <v>210</v>
      </c>
      <c r="C114" s="26" t="s">
        <v>177</v>
      </c>
      <c r="D114" s="35">
        <v>2.3E-2</v>
      </c>
      <c r="E114" s="34">
        <v>1.9E-2</v>
      </c>
      <c r="F114" s="34">
        <v>1.7000000000000001E-2</v>
      </c>
      <c r="G114" s="34">
        <v>0.02</v>
      </c>
      <c r="H114" s="34">
        <v>2.1000000000000001E-2</v>
      </c>
      <c r="I114" s="34">
        <v>2.1999999999999999E-2</v>
      </c>
      <c r="J114" s="34">
        <v>2.5000000000000001E-2</v>
      </c>
      <c r="K114" s="34">
        <v>2.3E-2</v>
      </c>
      <c r="L114" s="34">
        <v>2.9000000000000001E-2</v>
      </c>
    </row>
    <row r="115" spans="1:12" s="2" customFormat="1" ht="10.5" x14ac:dyDescent="0.2">
      <c r="A115" s="41" t="s">
        <v>211</v>
      </c>
      <c r="B115" s="27" t="s">
        <v>212</v>
      </c>
      <c r="C115" s="26" t="s">
        <v>177</v>
      </c>
      <c r="D115" s="35">
        <v>3.4000000000000002E-2</v>
      </c>
      <c r="E115" s="34">
        <v>8.0000000000000002E-3</v>
      </c>
      <c r="F115" s="34">
        <v>7.0000000000000001E-3</v>
      </c>
      <c r="G115" s="34">
        <v>1.0999999999999999E-2</v>
      </c>
      <c r="H115" s="34">
        <v>1.7000000000000001E-2</v>
      </c>
      <c r="I115" s="34">
        <v>1.4999999999999999E-2</v>
      </c>
      <c r="J115" s="34">
        <v>0.02</v>
      </c>
      <c r="K115" s="34">
        <v>1.9E-2</v>
      </c>
      <c r="L115" s="34">
        <v>2.5000000000000001E-2</v>
      </c>
    </row>
    <row r="116" spans="1:12" s="2" customFormat="1" ht="10.5" x14ac:dyDescent="0.2">
      <c r="A116" s="41" t="s">
        <v>213</v>
      </c>
      <c r="B116" s="27" t="s">
        <v>214</v>
      </c>
      <c r="C116" s="26" t="s">
        <v>177</v>
      </c>
      <c r="D116" s="35">
        <v>4.7E-2</v>
      </c>
      <c r="E116" s="34">
        <v>5.8999999999999997E-2</v>
      </c>
      <c r="F116" s="34">
        <v>8.4000000000000005E-2</v>
      </c>
      <c r="G116" s="34">
        <v>8.5000000000000006E-2</v>
      </c>
      <c r="H116" s="34">
        <v>0.09</v>
      </c>
      <c r="I116" s="34">
        <v>8.6999999999999994E-2</v>
      </c>
      <c r="J116" s="34">
        <v>9.1999999999999998E-2</v>
      </c>
      <c r="K116" s="34">
        <v>9.0999999999999998E-2</v>
      </c>
      <c r="L116" s="34">
        <v>9.9000000000000005E-2</v>
      </c>
    </row>
    <row r="117" spans="1:12" s="2" customFormat="1" ht="10.5" x14ac:dyDescent="0.2">
      <c r="A117" s="41" t="s">
        <v>215</v>
      </c>
      <c r="B117" s="27" t="s">
        <v>216</v>
      </c>
      <c r="C117" s="26" t="s">
        <v>177</v>
      </c>
      <c r="D117" s="35">
        <v>5.3999999999999999E-2</v>
      </c>
      <c r="E117" s="34">
        <v>2.4E-2</v>
      </c>
      <c r="F117" s="34">
        <v>2.5999999999999999E-2</v>
      </c>
      <c r="G117" s="34">
        <v>2.7E-2</v>
      </c>
      <c r="H117" s="34">
        <v>0.03</v>
      </c>
      <c r="I117" s="34">
        <v>2.9000000000000001E-2</v>
      </c>
      <c r="J117" s="34">
        <v>3.5000000000000003E-2</v>
      </c>
      <c r="K117" s="34">
        <v>3.1E-2</v>
      </c>
      <c r="L117" s="34">
        <v>0.04</v>
      </c>
    </row>
    <row r="118" spans="1:12" s="2" customFormat="1" ht="21" x14ac:dyDescent="0.2">
      <c r="A118" s="41" t="s">
        <v>217</v>
      </c>
      <c r="B118" s="27" t="s">
        <v>218</v>
      </c>
      <c r="C118" s="26" t="s">
        <v>177</v>
      </c>
      <c r="D118" s="35">
        <v>1.4999999999999999E-2</v>
      </c>
      <c r="E118" s="34">
        <v>1.4E-2</v>
      </c>
      <c r="F118" s="34">
        <v>4.9000000000000002E-2</v>
      </c>
      <c r="G118" s="34">
        <v>0.05</v>
      </c>
      <c r="H118" s="34">
        <v>5.5E-2</v>
      </c>
      <c r="I118" s="34">
        <v>5.0999999999999997E-2</v>
      </c>
      <c r="J118" s="34">
        <v>5.8000000000000003E-2</v>
      </c>
      <c r="K118" s="34">
        <v>5.2999999999999999E-2</v>
      </c>
      <c r="L118" s="34">
        <v>0.06</v>
      </c>
    </row>
    <row r="119" spans="1:12" s="2" customFormat="1" ht="21" x14ac:dyDescent="0.2">
      <c r="A119" s="41" t="s">
        <v>219</v>
      </c>
      <c r="B119" s="27" t="s">
        <v>220</v>
      </c>
      <c r="C119" s="26" t="s">
        <v>177</v>
      </c>
      <c r="D119" s="35">
        <v>0.67700000000000005</v>
      </c>
      <c r="E119" s="34">
        <v>0.67</v>
      </c>
      <c r="F119" s="34">
        <v>0.65100000000000002</v>
      </c>
      <c r="G119" s="34">
        <v>0.67100000000000004</v>
      </c>
      <c r="H119" s="34">
        <v>0.67500000000000004</v>
      </c>
      <c r="I119" s="34">
        <v>0.67200000000000004</v>
      </c>
      <c r="J119" s="34">
        <v>0.67700000000000005</v>
      </c>
      <c r="K119" s="34">
        <v>0.67300000000000004</v>
      </c>
      <c r="L119" s="34">
        <v>0.68</v>
      </c>
    </row>
    <row r="120" spans="1:12" s="2" customFormat="1" ht="10.5" x14ac:dyDescent="0.2">
      <c r="A120" s="41" t="s">
        <v>221</v>
      </c>
      <c r="B120" s="27" t="s">
        <v>160</v>
      </c>
      <c r="C120" s="26" t="s">
        <v>177</v>
      </c>
      <c r="D120" s="35">
        <v>0.70799999999999996</v>
      </c>
      <c r="E120" s="34">
        <v>0.70199999999999996</v>
      </c>
      <c r="F120" s="34">
        <v>0.69599999999999995</v>
      </c>
      <c r="G120" s="34">
        <v>0.7</v>
      </c>
      <c r="H120" s="34">
        <v>0.71</v>
      </c>
      <c r="I120" s="34">
        <v>0.70699999999999996</v>
      </c>
      <c r="J120" s="34">
        <v>0.71499999999999997</v>
      </c>
      <c r="K120" s="34">
        <v>0.71099999999999997</v>
      </c>
      <c r="L120" s="34">
        <v>0.72899999999999998</v>
      </c>
    </row>
    <row r="121" spans="1:12" s="2" customFormat="1" ht="9.75" customHeight="1" x14ac:dyDescent="0.2">
      <c r="A121" s="41" t="s">
        <v>222</v>
      </c>
      <c r="B121" s="27" t="s">
        <v>223</v>
      </c>
      <c r="C121" s="26" t="s">
        <v>177</v>
      </c>
      <c r="D121" s="35">
        <v>0.53400000000000003</v>
      </c>
      <c r="E121" s="34">
        <v>0.53</v>
      </c>
      <c r="F121" s="34">
        <v>0.47</v>
      </c>
      <c r="G121" s="34">
        <v>0.47899999999999998</v>
      </c>
      <c r="H121" s="34">
        <v>0.49099999999999999</v>
      </c>
      <c r="I121" s="34">
        <v>0.48299999999999998</v>
      </c>
      <c r="J121" s="34">
        <v>0.498</v>
      </c>
      <c r="K121" s="34">
        <v>0.49</v>
      </c>
      <c r="L121" s="34">
        <v>0.5</v>
      </c>
    </row>
    <row r="122" spans="1:12" s="2" customFormat="1" ht="21" x14ac:dyDescent="0.2">
      <c r="A122" s="41" t="s">
        <v>224</v>
      </c>
      <c r="B122" s="27" t="s">
        <v>225</v>
      </c>
      <c r="C122" s="26" t="s">
        <v>177</v>
      </c>
      <c r="D122" s="35">
        <v>0.182</v>
      </c>
      <c r="E122" s="34">
        <v>0.11</v>
      </c>
      <c r="F122" s="34">
        <v>0.126</v>
      </c>
      <c r="G122" s="34">
        <v>0.127</v>
      </c>
      <c r="H122" s="34">
        <v>0.13200000000000001</v>
      </c>
      <c r="I122" s="34">
        <v>0.129</v>
      </c>
      <c r="J122" s="34">
        <v>0.14099999999999999</v>
      </c>
      <c r="K122" s="34">
        <v>0.13</v>
      </c>
      <c r="L122" s="34">
        <v>0.13100000000000001</v>
      </c>
    </row>
    <row r="123" spans="1:12" s="2" customFormat="1" ht="10.5" x14ac:dyDescent="0.2">
      <c r="A123" s="41" t="s">
        <v>226</v>
      </c>
      <c r="B123" s="27" t="s">
        <v>227</v>
      </c>
      <c r="C123" s="26" t="s">
        <v>177</v>
      </c>
      <c r="D123" s="35">
        <v>0.02</v>
      </c>
      <c r="E123" s="34">
        <v>0.02</v>
      </c>
      <c r="F123" s="34">
        <v>0.02</v>
      </c>
      <c r="G123" s="34">
        <v>0.01</v>
      </c>
      <c r="H123" s="34">
        <v>0.02</v>
      </c>
      <c r="I123" s="34">
        <v>0.01</v>
      </c>
      <c r="J123" s="34">
        <v>1.2E-2</v>
      </c>
      <c r="K123" s="34">
        <v>1.4999999999999999E-2</v>
      </c>
      <c r="L123" s="34">
        <v>0.02</v>
      </c>
    </row>
    <row r="124" spans="1:12" s="2" customFormat="1" ht="21" x14ac:dyDescent="0.2">
      <c r="A124" s="41" t="s">
        <v>228</v>
      </c>
      <c r="B124" s="25" t="s">
        <v>229</v>
      </c>
      <c r="C124" s="26" t="s">
        <v>177</v>
      </c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 s="2" customFormat="1" ht="21" x14ac:dyDescent="0.2">
      <c r="A125" s="41" t="s">
        <v>230</v>
      </c>
      <c r="B125" s="27" t="s">
        <v>231</v>
      </c>
      <c r="C125" s="26" t="s">
        <v>177</v>
      </c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2" s="2" customFormat="1" ht="21" x14ac:dyDescent="0.2">
      <c r="A126" s="41" t="s">
        <v>232</v>
      </c>
      <c r="B126" s="27" t="s">
        <v>233</v>
      </c>
      <c r="C126" s="26" t="s">
        <v>177</v>
      </c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 s="2" customFormat="1" ht="21" x14ac:dyDescent="0.2">
      <c r="A127" s="41" t="s">
        <v>234</v>
      </c>
      <c r="B127" s="27" t="s">
        <v>235</v>
      </c>
      <c r="C127" s="26" t="s">
        <v>177</v>
      </c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 s="2" customFormat="1" ht="21" x14ac:dyDescent="0.2">
      <c r="A128" s="15" t="s">
        <v>236</v>
      </c>
      <c r="B128" s="18" t="s">
        <v>266</v>
      </c>
      <c r="C128" s="9" t="s">
        <v>237</v>
      </c>
      <c r="D128" s="37">
        <v>51293.1</v>
      </c>
      <c r="E128" s="37">
        <v>58321.4</v>
      </c>
      <c r="F128" s="37">
        <v>64678.43</v>
      </c>
      <c r="G128" s="34">
        <v>69076.56</v>
      </c>
      <c r="H128" s="34">
        <v>69788.02</v>
      </c>
      <c r="I128" s="34">
        <v>73497.460000000006</v>
      </c>
      <c r="J128" s="34">
        <v>74673.179999999993</v>
      </c>
      <c r="K128" s="34">
        <v>78201.3</v>
      </c>
      <c r="L128" s="34">
        <v>80497.69</v>
      </c>
    </row>
    <row r="129" spans="1:12" s="2" customFormat="1" ht="21" x14ac:dyDescent="0.2">
      <c r="A129" s="15" t="s">
        <v>238</v>
      </c>
      <c r="B129" s="18" t="s">
        <v>239</v>
      </c>
      <c r="C129" s="9" t="s">
        <v>98</v>
      </c>
      <c r="D129" s="37">
        <v>112</v>
      </c>
      <c r="E129" s="37">
        <v>113.7</v>
      </c>
      <c r="F129" s="34">
        <v>110.9</v>
      </c>
      <c r="G129" s="34">
        <v>106.8</v>
      </c>
      <c r="H129" s="34">
        <v>107.9</v>
      </c>
      <c r="I129" s="34">
        <v>106.4</v>
      </c>
      <c r="J129" s="34">
        <v>107</v>
      </c>
      <c r="K129" s="34">
        <v>106.4</v>
      </c>
      <c r="L129" s="34">
        <v>107.8</v>
      </c>
    </row>
    <row r="130" spans="1:12" s="2" customFormat="1" ht="40.5" customHeight="1" x14ac:dyDescent="0.2">
      <c r="A130" s="15" t="s">
        <v>240</v>
      </c>
      <c r="B130" s="18" t="s">
        <v>267</v>
      </c>
      <c r="C130" s="9" t="s">
        <v>237</v>
      </c>
      <c r="D130" s="35">
        <v>45698</v>
      </c>
      <c r="E130" s="34">
        <v>50999</v>
      </c>
      <c r="F130" s="34">
        <v>56970.34</v>
      </c>
      <c r="G130" s="34">
        <v>58964.3</v>
      </c>
      <c r="H130" s="34">
        <v>61471</v>
      </c>
      <c r="I130" s="34">
        <v>61381.84</v>
      </c>
      <c r="J130" s="34">
        <v>65774</v>
      </c>
      <c r="K130" s="34">
        <v>64266.79</v>
      </c>
      <c r="L130" s="34">
        <v>70115</v>
      </c>
    </row>
    <row r="131" spans="1:12" s="2" customFormat="1" ht="46.5" customHeight="1" x14ac:dyDescent="0.2">
      <c r="A131" s="15" t="s">
        <v>241</v>
      </c>
      <c r="B131" s="18" t="s">
        <v>268</v>
      </c>
      <c r="C131" s="9" t="s">
        <v>98</v>
      </c>
      <c r="D131" s="35">
        <v>108.9</v>
      </c>
      <c r="E131" s="34">
        <v>111.6</v>
      </c>
      <c r="F131" s="34">
        <v>111.7</v>
      </c>
      <c r="G131" s="34">
        <v>103.5</v>
      </c>
      <c r="H131" s="34">
        <v>107.9</v>
      </c>
      <c r="I131" s="34">
        <v>104.1</v>
      </c>
      <c r="J131" s="34">
        <v>107</v>
      </c>
      <c r="K131" s="34">
        <v>104.7</v>
      </c>
      <c r="L131" s="34">
        <v>106.6</v>
      </c>
    </row>
    <row r="132" spans="1:12" s="2" customFormat="1" ht="18" customHeight="1" x14ac:dyDescent="0.2">
      <c r="A132" s="15" t="s">
        <v>242</v>
      </c>
      <c r="B132" s="30" t="s">
        <v>271</v>
      </c>
      <c r="C132" s="9" t="s">
        <v>98</v>
      </c>
      <c r="D132" s="35">
        <v>104.7</v>
      </c>
      <c r="E132" s="34">
        <v>102.3</v>
      </c>
      <c r="F132" s="34">
        <v>110.1</v>
      </c>
      <c r="G132" s="34">
        <v>100.8</v>
      </c>
      <c r="H132" s="34">
        <v>102.5</v>
      </c>
      <c r="I132" s="34">
        <v>101.2</v>
      </c>
      <c r="J132" s="34">
        <v>103.5</v>
      </c>
      <c r="K132" s="34">
        <v>102.7</v>
      </c>
      <c r="L132" s="34">
        <v>104.7</v>
      </c>
    </row>
    <row r="133" spans="1:12" s="2" customFormat="1" ht="10.5" x14ac:dyDescent="0.2">
      <c r="A133" s="15" t="s">
        <v>243</v>
      </c>
      <c r="B133" s="17" t="s">
        <v>244</v>
      </c>
      <c r="C133" s="9" t="s">
        <v>39</v>
      </c>
      <c r="D133" s="35">
        <v>103.2</v>
      </c>
      <c r="E133" s="34">
        <v>101.2</v>
      </c>
      <c r="F133" s="34">
        <v>102</v>
      </c>
      <c r="G133" s="34">
        <v>101.1</v>
      </c>
      <c r="H133" s="34">
        <v>102.5</v>
      </c>
      <c r="I133" s="34">
        <v>103.2</v>
      </c>
      <c r="J133" s="34">
        <v>103.7</v>
      </c>
      <c r="K133" s="34">
        <v>104</v>
      </c>
      <c r="L133" s="34">
        <v>104.5</v>
      </c>
    </row>
    <row r="134" spans="1:12" s="2" customFormat="1" ht="10.5" x14ac:dyDescent="0.2">
      <c r="A134" s="15" t="s">
        <v>245</v>
      </c>
      <c r="B134" s="17" t="s">
        <v>246</v>
      </c>
      <c r="C134" s="9" t="s">
        <v>247</v>
      </c>
      <c r="D134" s="35">
        <v>6.7</v>
      </c>
      <c r="E134" s="34">
        <v>4.46</v>
      </c>
      <c r="F134" s="34">
        <v>5.52</v>
      </c>
      <c r="G134" s="34">
        <v>5.5</v>
      </c>
      <c r="H134" s="34">
        <v>5.4</v>
      </c>
      <c r="I134" s="34">
        <v>5.36</v>
      </c>
      <c r="J134" s="34">
        <v>5.2</v>
      </c>
      <c r="K134" s="34">
        <v>5.0999999999999996</v>
      </c>
      <c r="L134" s="34">
        <v>4.9000000000000004</v>
      </c>
    </row>
    <row r="135" spans="1:12" s="2" customFormat="1" ht="10.5" x14ac:dyDescent="0.2">
      <c r="A135" s="15" t="s">
        <v>248</v>
      </c>
      <c r="B135" s="17" t="s">
        <v>249</v>
      </c>
      <c r="C135" s="9" t="s">
        <v>138</v>
      </c>
      <c r="D135" s="40">
        <f t="shared" ref="D135:F135" si="13">D137/D103*100</f>
        <v>1.6928104575163399</v>
      </c>
      <c r="E135" s="40">
        <f t="shared" si="13"/>
        <v>1.1265738899933733</v>
      </c>
      <c r="F135" s="40">
        <f t="shared" si="13"/>
        <v>1.3990825688073394</v>
      </c>
      <c r="G135" s="40">
        <f>G137/G103*100</f>
        <v>1.3695485845447588</v>
      </c>
      <c r="H135" s="40">
        <f t="shared" ref="H135:L135" si="14">H137/H103*100</f>
        <v>1.3293605317442125</v>
      </c>
      <c r="I135" s="40">
        <f t="shared" si="14"/>
        <v>1.3225288586499504</v>
      </c>
      <c r="J135" s="40">
        <f t="shared" si="14"/>
        <v>1.2573344509639566</v>
      </c>
      <c r="K135" s="40">
        <f t="shared" si="14"/>
        <v>1.2832263978001834</v>
      </c>
      <c r="L135" s="40">
        <f t="shared" si="14"/>
        <v>1.1809235427706284</v>
      </c>
    </row>
    <row r="136" spans="1:12" s="2" customFormat="1" ht="10.5" x14ac:dyDescent="0.2">
      <c r="A136" s="15" t="s">
        <v>250</v>
      </c>
      <c r="B136" s="17" t="s">
        <v>251</v>
      </c>
      <c r="C136" s="9" t="s">
        <v>12</v>
      </c>
      <c r="D136" s="35">
        <v>1.036</v>
      </c>
      <c r="E136" s="34">
        <v>0.68</v>
      </c>
      <c r="F136" s="34">
        <v>0.73199999999999998</v>
      </c>
      <c r="G136" s="34">
        <v>0.72899999999999998</v>
      </c>
      <c r="H136" s="34">
        <v>0.72099999999999997</v>
      </c>
      <c r="I136" s="34">
        <v>0.72299999999999998</v>
      </c>
      <c r="J136" s="34">
        <v>0.69099999999999995</v>
      </c>
      <c r="K136" s="34">
        <v>0.70899999999999996</v>
      </c>
      <c r="L136" s="34">
        <v>0.65900000000000003</v>
      </c>
    </row>
    <row r="137" spans="1:12" s="2" customFormat="1" ht="21" customHeight="1" x14ac:dyDescent="0.2">
      <c r="A137" s="15" t="s">
        <v>252</v>
      </c>
      <c r="B137" s="18" t="s">
        <v>253</v>
      </c>
      <c r="C137" s="9" t="s">
        <v>12</v>
      </c>
      <c r="D137" s="35">
        <v>0.25900000000000001</v>
      </c>
      <c r="E137" s="34">
        <v>0.17</v>
      </c>
      <c r="F137" s="34">
        <v>0.183</v>
      </c>
      <c r="G137" s="34">
        <v>0.17899999999999999</v>
      </c>
      <c r="H137" s="34">
        <v>0.17399999999999999</v>
      </c>
      <c r="I137" s="34">
        <v>0.17299999999999999</v>
      </c>
      <c r="J137" s="34">
        <v>0.16500000000000001</v>
      </c>
      <c r="K137" s="34">
        <v>0.16800000000000001</v>
      </c>
      <c r="L137" s="34">
        <v>0.156</v>
      </c>
    </row>
    <row r="138" spans="1:12" s="2" customFormat="1" ht="10.5" x14ac:dyDescent="0.2">
      <c r="A138" s="15" t="s">
        <v>254</v>
      </c>
      <c r="B138" s="17" t="s">
        <v>265</v>
      </c>
      <c r="C138" s="9" t="s">
        <v>37</v>
      </c>
      <c r="D138" s="40">
        <v>3369.14</v>
      </c>
      <c r="E138" s="40">
        <v>3564.6</v>
      </c>
      <c r="F138" s="40">
        <v>3762</v>
      </c>
      <c r="G138" s="40">
        <f>F138*1.02</f>
        <v>3837.2400000000002</v>
      </c>
      <c r="H138" s="40">
        <f>F138*1.05</f>
        <v>3950.1000000000004</v>
      </c>
      <c r="I138" s="40">
        <f>G138*1.02</f>
        <v>3913.9848000000002</v>
      </c>
      <c r="J138" s="40">
        <f>H138*1.05</f>
        <v>4147.6050000000005</v>
      </c>
      <c r="K138" s="40">
        <f>I138*1.02</f>
        <v>3992.2644960000002</v>
      </c>
      <c r="L138" s="40">
        <f>J138*1.05</f>
        <v>4354.9852500000006</v>
      </c>
    </row>
    <row r="139" spans="1:12" s="2" customFormat="1" ht="10.5" x14ac:dyDescent="0.2">
      <c r="A139" s="15" t="s">
        <v>255</v>
      </c>
      <c r="B139" s="17" t="s">
        <v>256</v>
      </c>
      <c r="C139" s="9" t="s">
        <v>98</v>
      </c>
      <c r="D139" s="35">
        <v>107.56</v>
      </c>
      <c r="E139" s="34">
        <v>105.8</v>
      </c>
      <c r="F139" s="34">
        <v>105.5</v>
      </c>
      <c r="G139" s="34">
        <v>102</v>
      </c>
      <c r="H139" s="34">
        <v>105</v>
      </c>
      <c r="I139" s="34">
        <v>102</v>
      </c>
      <c r="J139" s="34">
        <v>105</v>
      </c>
      <c r="K139" s="34">
        <v>101.9</v>
      </c>
      <c r="L139" s="34">
        <v>105.5</v>
      </c>
    </row>
    <row r="140" spans="1:12" s="2" customFormat="1" ht="10.5" x14ac:dyDescent="0.2">
      <c r="A140" s="15" t="s">
        <v>277</v>
      </c>
      <c r="B140" s="54" t="s">
        <v>278</v>
      </c>
      <c r="C140" s="55" t="s">
        <v>279</v>
      </c>
      <c r="D140" s="55">
        <v>3011.1</v>
      </c>
      <c r="E140" s="55">
        <v>5107.1000000000004</v>
      </c>
      <c r="F140" s="55">
        <v>3365.76</v>
      </c>
      <c r="G140" s="55">
        <v>3433.07</v>
      </c>
      <c r="H140" s="55">
        <v>3601.36</v>
      </c>
      <c r="I140" s="55">
        <v>3604.72</v>
      </c>
      <c r="J140" s="55">
        <v>3961.5</v>
      </c>
      <c r="K140" s="55">
        <v>3857.05</v>
      </c>
      <c r="L140" s="55">
        <v>4555.7299999999996</v>
      </c>
    </row>
    <row r="141" spans="1:12" s="2" customFormat="1" x14ac:dyDescent="0.2">
      <c r="A141" s="43" t="s">
        <v>257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</row>
    <row r="142" spans="1:12" s="4" customFormat="1" x14ac:dyDescent="0.2">
      <c r="A142" s="45" t="s">
        <v>258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</row>
  </sheetData>
  <mergeCells count="11">
    <mergeCell ref="A6:K6"/>
    <mergeCell ref="A141:L141"/>
    <mergeCell ref="A142:L142"/>
    <mergeCell ref="A7:L7"/>
    <mergeCell ref="G9:L9"/>
    <mergeCell ref="D10:D12"/>
    <mergeCell ref="E10:E12"/>
    <mergeCell ref="F10:F12"/>
    <mergeCell ref="G10:H10"/>
    <mergeCell ref="I10:J10"/>
    <mergeCell ref="K10:L10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Щурова Наталья Владимировна</dc:creator>
  <cp:lastModifiedBy>TLG</cp:lastModifiedBy>
  <cp:lastPrinted>2023-08-29T05:48:48Z</cp:lastPrinted>
  <dcterms:created xsi:type="dcterms:W3CDTF">2020-06-29T03:18:16Z</dcterms:created>
  <dcterms:modified xsi:type="dcterms:W3CDTF">2023-08-29T05:50:12Z</dcterms:modified>
</cp:coreProperties>
</file>