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965" windowWidth="14805" windowHeight="6150" activeTab="1"/>
  </bookViews>
  <sheets>
    <sheet name="Лист1" sheetId="1" r:id="rId1"/>
    <sheet name="отчет 1-23" sheetId="5" r:id="rId2"/>
    <sheet name="отчет 23" sheetId="4" r:id="rId3"/>
    <sheet name="Лист2" sheetId="2" r:id="rId4"/>
    <sheet name="Лист3" sheetId="3" r:id="rId5"/>
  </sheets>
  <calcPr calcId="145621"/>
</workbook>
</file>

<file path=xl/calcChain.xml><?xml version="1.0" encoding="utf-8"?>
<calcChain xmlns="http://schemas.openxmlformats.org/spreadsheetml/2006/main">
  <c r="F28" i="5" l="1"/>
  <c r="F31" i="5"/>
  <c r="F36" i="5"/>
  <c r="F44" i="5"/>
  <c r="F47" i="5"/>
  <c r="F27" i="5" s="1"/>
  <c r="F49" i="5"/>
  <c r="F50" i="5"/>
  <c r="F30" i="5" s="1"/>
  <c r="F51" i="5"/>
  <c r="F56" i="5"/>
  <c r="F61" i="5"/>
  <c r="F76" i="5"/>
  <c r="F77" i="5"/>
  <c r="F80" i="5"/>
  <c r="F85" i="5"/>
  <c r="F94" i="5"/>
  <c r="F92" i="5" s="1"/>
  <c r="F97" i="5"/>
  <c r="F102" i="5"/>
  <c r="F110" i="5"/>
  <c r="F107" i="5" s="1"/>
  <c r="F112" i="5"/>
  <c r="F113" i="5"/>
  <c r="F93" i="5" s="1"/>
  <c r="F115" i="5"/>
  <c r="F95" i="5" s="1"/>
  <c r="F116" i="5"/>
  <c r="F96" i="5" s="1"/>
  <c r="F74" i="5" s="1"/>
  <c r="F117" i="5"/>
  <c r="F122" i="5"/>
  <c r="F127" i="5"/>
  <c r="F133" i="5"/>
  <c r="F135" i="5"/>
  <c r="F136" i="5"/>
  <c r="F139" i="5"/>
  <c r="F137" i="5" s="1"/>
  <c r="F132" i="5" s="1"/>
  <c r="F142" i="5"/>
  <c r="F157" i="5"/>
  <c r="F152" i="5" s="1"/>
  <c r="F158" i="5"/>
  <c r="F159" i="5"/>
  <c r="F160" i="5"/>
  <c r="F155" i="5" s="1"/>
  <c r="F161" i="5"/>
  <c r="F156" i="5" s="1"/>
  <c r="F166" i="5"/>
  <c r="F171" i="5"/>
  <c r="F176" i="5"/>
  <c r="F191" i="5"/>
  <c r="F188" i="5" s="1"/>
  <c r="F193" i="5"/>
  <c r="F201" i="5"/>
  <c r="F198" i="5" s="1"/>
  <c r="F203" i="5" s="1"/>
  <c r="F213" i="5"/>
  <c r="F215" i="5"/>
  <c r="F222" i="5"/>
  <c r="F212" i="5" s="1"/>
  <c r="F210" i="5" s="1"/>
  <c r="F230" i="5"/>
  <c r="F211" i="5" s="1"/>
  <c r="F231" i="5"/>
  <c r="F233" i="5"/>
  <c r="F214" i="5" s="1"/>
  <c r="F237" i="5"/>
  <c r="F234" i="5" s="1"/>
  <c r="F229" i="5" s="1"/>
  <c r="F239" i="5"/>
  <c r="F247" i="5"/>
  <c r="F244" i="5" s="1"/>
  <c r="F259" i="5"/>
  <c r="F260" i="5"/>
  <c r="F261" i="5"/>
  <c r="F262" i="5"/>
  <c r="F275" i="5"/>
  <c r="F258" i="5" s="1"/>
  <c r="F288" i="5"/>
  <c r="F289" i="5"/>
  <c r="F290" i="5"/>
  <c r="F291" i="5"/>
  <c r="F292" i="5"/>
  <c r="F287" i="5" s="1"/>
  <c r="F303" i="5"/>
  <c r="F254" i="5" s="1"/>
  <c r="F309" i="5"/>
  <c r="F304" i="5" s="1"/>
  <c r="F318" i="5"/>
  <c r="F313" i="5" s="1"/>
  <c r="F319" i="5"/>
  <c r="F320" i="5"/>
  <c r="F315" i="5" s="1"/>
  <c r="F321" i="5"/>
  <c r="F322" i="5"/>
  <c r="F317" i="5" s="1"/>
  <c r="F327" i="5"/>
  <c r="F332" i="5"/>
  <c r="F337" i="5"/>
  <c r="F344" i="5"/>
  <c r="F342" i="5" s="1"/>
  <c r="F347" i="5"/>
  <c r="H18" i="4"/>
  <c r="F314" i="5" l="1"/>
  <c r="F256" i="5"/>
  <c r="F29" i="5"/>
  <c r="F26" i="5"/>
  <c r="F153" i="5"/>
  <c r="F134" i="5"/>
  <c r="F307" i="5"/>
  <c r="F302" i="5" s="1"/>
  <c r="F46" i="5"/>
  <c r="F312" i="5"/>
  <c r="F257" i="5"/>
  <c r="F232" i="5"/>
  <c r="F73" i="5"/>
  <c r="F71" i="5"/>
  <c r="F41" i="5"/>
  <c r="F186" i="5"/>
  <c r="F255" i="5"/>
  <c r="F253" i="5" s="1"/>
  <c r="F72" i="5"/>
  <c r="F220" i="5"/>
  <c r="F75" i="5"/>
  <c r="H96" i="4"/>
  <c r="H114" i="4"/>
  <c r="H31" i="4"/>
  <c r="H337" i="4"/>
  <c r="H332" i="4"/>
  <c r="H249" i="4"/>
  <c r="H244" i="4"/>
  <c r="H239" i="4"/>
  <c r="H224" i="4"/>
  <c r="H215" i="4"/>
  <c r="H144" i="4"/>
  <c r="H145" i="4"/>
  <c r="H135" i="4" s="1"/>
  <c r="H136" i="4"/>
  <c r="H117" i="4"/>
  <c r="H112" i="4"/>
  <c r="H51" i="4"/>
  <c r="H46" i="4"/>
  <c r="F70" i="5" l="1"/>
  <c r="F154" i="5"/>
  <c r="F151" i="5" s="1"/>
  <c r="F183" i="5"/>
  <c r="L349" i="4"/>
  <c r="K349" i="4"/>
  <c r="J349" i="4"/>
  <c r="I349" i="4"/>
  <c r="H349" i="4"/>
  <c r="G349" i="4"/>
  <c r="G346" i="4"/>
  <c r="L344" i="4"/>
  <c r="K344" i="4"/>
  <c r="J344" i="4"/>
  <c r="I344" i="4"/>
  <c r="H344" i="4"/>
  <c r="G344" i="4"/>
  <c r="L339" i="4"/>
  <c r="K339" i="4"/>
  <c r="J339" i="4"/>
  <c r="I339" i="4"/>
  <c r="H339" i="4"/>
  <c r="G339" i="4"/>
  <c r="L334" i="4"/>
  <c r="K334" i="4"/>
  <c r="J334" i="4"/>
  <c r="I334" i="4"/>
  <c r="H334" i="4"/>
  <c r="G334" i="4"/>
  <c r="L329" i="4"/>
  <c r="K329" i="4"/>
  <c r="J329" i="4"/>
  <c r="I329" i="4"/>
  <c r="H329" i="4"/>
  <c r="G329" i="4"/>
  <c r="L324" i="4"/>
  <c r="K324" i="4"/>
  <c r="J324" i="4"/>
  <c r="I324" i="4"/>
  <c r="H324" i="4"/>
  <c r="H319" i="4" s="1"/>
  <c r="H314" i="4" s="1"/>
  <c r="G324" i="4"/>
  <c r="L323" i="4"/>
  <c r="K323" i="4"/>
  <c r="J323" i="4"/>
  <c r="I323" i="4"/>
  <c r="H323" i="4"/>
  <c r="G323" i="4"/>
  <c r="L322" i="4"/>
  <c r="K322" i="4"/>
  <c r="K317" i="4" s="1"/>
  <c r="J322" i="4"/>
  <c r="I322" i="4"/>
  <c r="I317" i="4" s="1"/>
  <c r="H322" i="4"/>
  <c r="H317" i="4" s="1"/>
  <c r="G322" i="4"/>
  <c r="G317" i="4" s="1"/>
  <c r="L321" i="4"/>
  <c r="K321" i="4"/>
  <c r="K316" i="4" s="1"/>
  <c r="J321" i="4"/>
  <c r="I321" i="4"/>
  <c r="I316" i="4" s="1"/>
  <c r="H321" i="4"/>
  <c r="G321" i="4"/>
  <c r="G316" i="4" s="1"/>
  <c r="L320" i="4"/>
  <c r="K320" i="4"/>
  <c r="K315" i="4" s="1"/>
  <c r="J320" i="4"/>
  <c r="I320" i="4"/>
  <c r="I315" i="4" s="1"/>
  <c r="H320" i="4"/>
  <c r="G320" i="4"/>
  <c r="G315" i="4" s="1"/>
  <c r="L319" i="4"/>
  <c r="K319" i="4"/>
  <c r="K314" i="4" s="1"/>
  <c r="J319" i="4"/>
  <c r="I319" i="4"/>
  <c r="I314" i="4" s="1"/>
  <c r="G319" i="4"/>
  <c r="G314" i="4" s="1"/>
  <c r="L318" i="4"/>
  <c r="K318" i="4"/>
  <c r="J318" i="4"/>
  <c r="I318" i="4"/>
  <c r="H318" i="4"/>
  <c r="L317" i="4"/>
  <c r="J317" i="4"/>
  <c r="L316" i="4"/>
  <c r="J316" i="4"/>
  <c r="H316" i="4"/>
  <c r="L315" i="4"/>
  <c r="J315" i="4"/>
  <c r="H315" i="4"/>
  <c r="L314" i="4"/>
  <c r="J314" i="4"/>
  <c r="G311" i="4"/>
  <c r="L310" i="4"/>
  <c r="L311" i="4" s="1"/>
  <c r="L306" i="4" s="1"/>
  <c r="L257" i="4" s="1"/>
  <c r="I310" i="4"/>
  <c r="I311" i="4" s="1"/>
  <c r="I306" i="4" s="1"/>
  <c r="I257" i="4" s="1"/>
  <c r="I255" i="4" s="1"/>
  <c r="G309" i="4"/>
  <c r="G306" i="4"/>
  <c r="L305" i="4"/>
  <c r="L256" i="4" s="1"/>
  <c r="L255" i="4" s="1"/>
  <c r="K305" i="4"/>
  <c r="J305" i="4"/>
  <c r="J256" i="4" s="1"/>
  <c r="I305" i="4"/>
  <c r="H305" i="4"/>
  <c r="H256" i="4" s="1"/>
  <c r="G305" i="4"/>
  <c r="L304" i="4"/>
  <c r="I304" i="4"/>
  <c r="G304" i="4"/>
  <c r="L294" i="4"/>
  <c r="L289" i="4" s="1"/>
  <c r="K294" i="4"/>
  <c r="J294" i="4"/>
  <c r="J289" i="4" s="1"/>
  <c r="I294" i="4"/>
  <c r="H294" i="4"/>
  <c r="H289" i="4" s="1"/>
  <c r="G294" i="4"/>
  <c r="L293" i="4"/>
  <c r="L259" i="4" s="1"/>
  <c r="K293" i="4"/>
  <c r="J293" i="4"/>
  <c r="J259" i="4" s="1"/>
  <c r="I293" i="4"/>
  <c r="H293" i="4"/>
  <c r="H259" i="4" s="1"/>
  <c r="G293" i="4"/>
  <c r="K292" i="4"/>
  <c r="J292" i="4"/>
  <c r="I292" i="4"/>
  <c r="H292" i="4"/>
  <c r="G292" i="4"/>
  <c r="L291" i="4"/>
  <c r="K291" i="4"/>
  <c r="J291" i="4"/>
  <c r="I291" i="4"/>
  <c r="H291" i="4"/>
  <c r="G291" i="4"/>
  <c r="L290" i="4"/>
  <c r="K290" i="4"/>
  <c r="J290" i="4"/>
  <c r="I290" i="4"/>
  <c r="H290" i="4"/>
  <c r="G290" i="4"/>
  <c r="K289" i="4"/>
  <c r="I289" i="4"/>
  <c r="G289" i="4"/>
  <c r="L277" i="4"/>
  <c r="K277" i="4"/>
  <c r="J277" i="4"/>
  <c r="I277" i="4"/>
  <c r="H277" i="4"/>
  <c r="G277" i="4"/>
  <c r="L264" i="4"/>
  <c r="K264" i="4"/>
  <c r="J264" i="4"/>
  <c r="I264" i="4"/>
  <c r="H264" i="4"/>
  <c r="G264" i="4"/>
  <c r="L263" i="4"/>
  <c r="K263" i="4"/>
  <c r="J263" i="4"/>
  <c r="I263" i="4"/>
  <c r="H263" i="4"/>
  <c r="G263" i="4"/>
  <c r="L262" i="4"/>
  <c r="K262" i="4"/>
  <c r="J262" i="4"/>
  <c r="I262" i="4"/>
  <c r="H262" i="4"/>
  <c r="G262" i="4"/>
  <c r="L261" i="4"/>
  <c r="K261" i="4"/>
  <c r="J261" i="4"/>
  <c r="I261" i="4"/>
  <c r="H261" i="4"/>
  <c r="G261" i="4"/>
  <c r="L260" i="4"/>
  <c r="K260" i="4"/>
  <c r="J260" i="4"/>
  <c r="I260" i="4"/>
  <c r="H260" i="4"/>
  <c r="G260" i="4"/>
  <c r="K259" i="4"/>
  <c r="I259" i="4"/>
  <c r="G259" i="4"/>
  <c r="L258" i="4"/>
  <c r="K258" i="4"/>
  <c r="J258" i="4"/>
  <c r="I258" i="4"/>
  <c r="H258" i="4"/>
  <c r="G258" i="4"/>
  <c r="G257" i="4"/>
  <c r="K256" i="4"/>
  <c r="I256" i="4"/>
  <c r="G256" i="4"/>
  <c r="G255" i="4"/>
  <c r="L249" i="4"/>
  <c r="I249" i="4"/>
  <c r="G249" i="4"/>
  <c r="G234" i="4" s="1"/>
  <c r="L246" i="4"/>
  <c r="K246" i="4"/>
  <c r="K231" i="4" s="1"/>
  <c r="J246" i="4"/>
  <c r="I246" i="4"/>
  <c r="H246" i="4"/>
  <c r="G246" i="4"/>
  <c r="G231" i="4" s="1"/>
  <c r="L244" i="4"/>
  <c r="I244" i="4"/>
  <c r="I234" i="4" s="1"/>
  <c r="L241" i="4"/>
  <c r="K241" i="4"/>
  <c r="J241" i="4"/>
  <c r="H241" i="4"/>
  <c r="G241" i="4"/>
  <c r="L239" i="4"/>
  <c r="I239" i="4"/>
  <c r="G239" i="4"/>
  <c r="L236" i="4"/>
  <c r="K236" i="4"/>
  <c r="J236" i="4"/>
  <c r="I236" i="4"/>
  <c r="H236" i="4"/>
  <c r="H231" i="4" s="1"/>
  <c r="G236" i="4"/>
  <c r="L235" i="4"/>
  <c r="L216" i="4" s="1"/>
  <c r="K235" i="4"/>
  <c r="J235" i="4"/>
  <c r="J216" i="4" s="1"/>
  <c r="I235" i="4"/>
  <c r="H235" i="4"/>
  <c r="H216" i="4" s="1"/>
  <c r="G235" i="4"/>
  <c r="L234" i="4"/>
  <c r="K234" i="4"/>
  <c r="J234" i="4"/>
  <c r="H234" i="4"/>
  <c r="L233" i="4"/>
  <c r="K233" i="4"/>
  <c r="J233" i="4"/>
  <c r="I233" i="4"/>
  <c r="H233" i="4"/>
  <c r="G233" i="4"/>
  <c r="L232" i="4"/>
  <c r="L213" i="4" s="1"/>
  <c r="K232" i="4"/>
  <c r="J232" i="4"/>
  <c r="J213" i="4" s="1"/>
  <c r="I232" i="4"/>
  <c r="H232" i="4"/>
  <c r="H213" i="4" s="1"/>
  <c r="G232" i="4"/>
  <c r="L231" i="4"/>
  <c r="J231" i="4"/>
  <c r="G224" i="4"/>
  <c r="L222" i="4"/>
  <c r="K222" i="4"/>
  <c r="J222" i="4"/>
  <c r="I222" i="4"/>
  <c r="H222" i="4"/>
  <c r="G222" i="4"/>
  <c r="L217" i="4"/>
  <c r="K217" i="4"/>
  <c r="J217" i="4"/>
  <c r="I217" i="4"/>
  <c r="H217" i="4"/>
  <c r="G217" i="4"/>
  <c r="K216" i="4"/>
  <c r="I216" i="4"/>
  <c r="G216" i="4"/>
  <c r="L215" i="4"/>
  <c r="K215" i="4"/>
  <c r="K156" i="4" s="1"/>
  <c r="J215" i="4"/>
  <c r="I215" i="4"/>
  <c r="I156" i="4" s="1"/>
  <c r="G215" i="4"/>
  <c r="L214" i="4"/>
  <c r="K214" i="4"/>
  <c r="K155" i="4" s="1"/>
  <c r="K153" i="4" s="1"/>
  <c r="J214" i="4"/>
  <c r="I214" i="4"/>
  <c r="I155" i="4" s="1"/>
  <c r="H214" i="4"/>
  <c r="G214" i="4"/>
  <c r="G155" i="4" s="1"/>
  <c r="K213" i="4"/>
  <c r="I213" i="4"/>
  <c r="G213" i="4"/>
  <c r="L212" i="4"/>
  <c r="K212" i="4"/>
  <c r="J212" i="4"/>
  <c r="I212" i="4"/>
  <c r="H212" i="4"/>
  <c r="G212" i="4"/>
  <c r="L205" i="4"/>
  <c r="K205" i="4"/>
  <c r="J205" i="4"/>
  <c r="I205" i="4"/>
  <c r="H205" i="4"/>
  <c r="G203" i="4"/>
  <c r="G200" i="4" s="1"/>
  <c r="G205" i="4" s="1"/>
  <c r="H200" i="4"/>
  <c r="G195" i="4"/>
  <c r="L193" i="4"/>
  <c r="K193" i="4"/>
  <c r="J193" i="4"/>
  <c r="I193" i="4"/>
  <c r="G193" i="4"/>
  <c r="G188" i="4" s="1"/>
  <c r="L190" i="4"/>
  <c r="K190" i="4"/>
  <c r="J190" i="4"/>
  <c r="I190" i="4"/>
  <c r="H190" i="4"/>
  <c r="G190" i="4"/>
  <c r="L185" i="4"/>
  <c r="K185" i="4"/>
  <c r="J185" i="4"/>
  <c r="I185" i="4"/>
  <c r="H185" i="4"/>
  <c r="L178" i="4"/>
  <c r="K178" i="4"/>
  <c r="J178" i="4"/>
  <c r="I178" i="4"/>
  <c r="H178" i="4"/>
  <c r="G178" i="4"/>
  <c r="L173" i="4"/>
  <c r="K173" i="4"/>
  <c r="J173" i="4"/>
  <c r="I173" i="4"/>
  <c r="H173" i="4"/>
  <c r="H158" i="4" s="1"/>
  <c r="G173" i="4"/>
  <c r="L168" i="4"/>
  <c r="K168" i="4"/>
  <c r="J168" i="4"/>
  <c r="I168" i="4"/>
  <c r="H168" i="4"/>
  <c r="G168" i="4"/>
  <c r="L163" i="4"/>
  <c r="K163" i="4"/>
  <c r="J163" i="4"/>
  <c r="I163" i="4"/>
  <c r="H163" i="4"/>
  <c r="G163" i="4"/>
  <c r="L162" i="4"/>
  <c r="K162" i="4"/>
  <c r="J162" i="4"/>
  <c r="I162" i="4"/>
  <c r="H162" i="4"/>
  <c r="G162" i="4"/>
  <c r="L161" i="4"/>
  <c r="K161" i="4"/>
  <c r="J161" i="4"/>
  <c r="I161" i="4"/>
  <c r="H161" i="4"/>
  <c r="H156" i="4" s="1"/>
  <c r="G161" i="4"/>
  <c r="L160" i="4"/>
  <c r="K160" i="4"/>
  <c r="J160" i="4"/>
  <c r="I160" i="4"/>
  <c r="H160" i="4"/>
  <c r="G160" i="4"/>
  <c r="L159" i="4"/>
  <c r="K159" i="4"/>
  <c r="J159" i="4"/>
  <c r="I159" i="4"/>
  <c r="H159" i="4"/>
  <c r="G159" i="4"/>
  <c r="L158" i="4"/>
  <c r="K158" i="4"/>
  <c r="J158" i="4"/>
  <c r="I158" i="4"/>
  <c r="G158" i="4"/>
  <c r="L157" i="4"/>
  <c r="K157" i="4"/>
  <c r="J157" i="4"/>
  <c r="I157" i="4"/>
  <c r="H157" i="4"/>
  <c r="G157" i="4"/>
  <c r="L156" i="4"/>
  <c r="J156" i="4"/>
  <c r="L155" i="4"/>
  <c r="J155" i="4"/>
  <c r="H155" i="4"/>
  <c r="L154" i="4"/>
  <c r="K154" i="4"/>
  <c r="J154" i="4"/>
  <c r="J153" i="4" s="1"/>
  <c r="I154" i="4"/>
  <c r="H154" i="4"/>
  <c r="G154" i="4"/>
  <c r="L153" i="4"/>
  <c r="L146" i="4"/>
  <c r="L145" i="4" s="1"/>
  <c r="L135" i="4" s="1"/>
  <c r="I146" i="4"/>
  <c r="I145" i="4"/>
  <c r="I135" i="4" s="1"/>
  <c r="I73" i="4" s="1"/>
  <c r="G144" i="4"/>
  <c r="G134" i="4" s="1"/>
  <c r="G141" i="4"/>
  <c r="L139" i="4"/>
  <c r="K139" i="4"/>
  <c r="J139" i="4"/>
  <c r="I139" i="4"/>
  <c r="H139" i="4"/>
  <c r="H134" i="4" s="1"/>
  <c r="G139" i="4"/>
  <c r="L138" i="4"/>
  <c r="K138" i="4"/>
  <c r="J138" i="4"/>
  <c r="I138" i="4"/>
  <c r="H138" i="4"/>
  <c r="G138" i="4"/>
  <c r="L137" i="4"/>
  <c r="L75" i="4" s="1"/>
  <c r="L10" i="4" s="1"/>
  <c r="K137" i="4"/>
  <c r="J137" i="4"/>
  <c r="J75" i="4" s="1"/>
  <c r="J10" i="4" s="1"/>
  <c r="I137" i="4"/>
  <c r="H137" i="4"/>
  <c r="G137" i="4"/>
  <c r="L136" i="4"/>
  <c r="L74" i="4" s="1"/>
  <c r="L9" i="4" s="1"/>
  <c r="I136" i="4"/>
  <c r="G136" i="4"/>
  <c r="G135" i="4"/>
  <c r="L134" i="4"/>
  <c r="I134" i="4"/>
  <c r="L129" i="4"/>
  <c r="K129" i="4"/>
  <c r="J129" i="4"/>
  <c r="I129" i="4"/>
  <c r="H129" i="4"/>
  <c r="G129" i="4"/>
  <c r="L124" i="4"/>
  <c r="K124" i="4"/>
  <c r="J124" i="4"/>
  <c r="I124" i="4"/>
  <c r="H124" i="4"/>
  <c r="G124" i="4"/>
  <c r="L119" i="4"/>
  <c r="K119" i="4"/>
  <c r="J119" i="4"/>
  <c r="I119" i="4"/>
  <c r="H119" i="4"/>
  <c r="G119" i="4"/>
  <c r="L118" i="4"/>
  <c r="L98" i="4" s="1"/>
  <c r="L76" i="4" s="1"/>
  <c r="K118" i="4"/>
  <c r="J118" i="4"/>
  <c r="J98" i="4" s="1"/>
  <c r="J76" i="4" s="1"/>
  <c r="I118" i="4"/>
  <c r="H118" i="4"/>
  <c r="H98" i="4" s="1"/>
  <c r="H76" i="4" s="1"/>
  <c r="G118" i="4"/>
  <c r="G117" i="4"/>
  <c r="G114" i="4" s="1"/>
  <c r="L116" i="4"/>
  <c r="K116" i="4"/>
  <c r="J116" i="4"/>
  <c r="H94" i="4"/>
  <c r="L115" i="4"/>
  <c r="L95" i="4" s="1"/>
  <c r="L73" i="4" s="1"/>
  <c r="K115" i="4"/>
  <c r="J115" i="4"/>
  <c r="J95" i="4" s="1"/>
  <c r="I115" i="4"/>
  <c r="H115" i="4"/>
  <c r="H95" i="4" s="1"/>
  <c r="G115" i="4"/>
  <c r="L114" i="4"/>
  <c r="K114" i="4"/>
  <c r="J114" i="4"/>
  <c r="I114" i="4"/>
  <c r="G112" i="4"/>
  <c r="L109" i="4"/>
  <c r="K109" i="4"/>
  <c r="J109" i="4"/>
  <c r="I109" i="4"/>
  <c r="H109" i="4"/>
  <c r="G109" i="4"/>
  <c r="L104" i="4"/>
  <c r="K104" i="4"/>
  <c r="J104" i="4"/>
  <c r="I104" i="4"/>
  <c r="H104" i="4"/>
  <c r="G104" i="4"/>
  <c r="L99" i="4"/>
  <c r="K99" i="4"/>
  <c r="J99" i="4"/>
  <c r="I99" i="4"/>
  <c r="H99" i="4"/>
  <c r="G99" i="4"/>
  <c r="K98" i="4"/>
  <c r="I98" i="4"/>
  <c r="G98" i="4"/>
  <c r="L97" i="4"/>
  <c r="K97" i="4"/>
  <c r="J97" i="4"/>
  <c r="I97" i="4"/>
  <c r="H97" i="4"/>
  <c r="G97" i="4"/>
  <c r="L96" i="4"/>
  <c r="K96" i="4"/>
  <c r="J96" i="4"/>
  <c r="I96" i="4"/>
  <c r="G96" i="4"/>
  <c r="K95" i="4"/>
  <c r="I95" i="4"/>
  <c r="G95" i="4"/>
  <c r="L94" i="4"/>
  <c r="K94" i="4"/>
  <c r="J94" i="4"/>
  <c r="I94" i="4"/>
  <c r="G94" i="4"/>
  <c r="L87" i="4"/>
  <c r="K87" i="4"/>
  <c r="J87" i="4"/>
  <c r="I87" i="4"/>
  <c r="H87" i="4"/>
  <c r="G87" i="4"/>
  <c r="L82" i="4"/>
  <c r="K82" i="4"/>
  <c r="J82" i="4"/>
  <c r="I82" i="4"/>
  <c r="H82" i="4"/>
  <c r="G82" i="4"/>
  <c r="L79" i="4"/>
  <c r="K79" i="4"/>
  <c r="J79" i="4"/>
  <c r="I79" i="4"/>
  <c r="H79" i="4"/>
  <c r="G79" i="4"/>
  <c r="L78" i="4"/>
  <c r="L77" i="4" s="1"/>
  <c r="K78" i="4"/>
  <c r="J78" i="4"/>
  <c r="I78" i="4"/>
  <c r="H78" i="4"/>
  <c r="H77" i="4" s="1"/>
  <c r="G78" i="4"/>
  <c r="G77" i="4" s="1"/>
  <c r="K77" i="4"/>
  <c r="J77" i="4"/>
  <c r="I77" i="4"/>
  <c r="K76" i="4"/>
  <c r="I76" i="4"/>
  <c r="G76" i="4"/>
  <c r="K75" i="4"/>
  <c r="K10" i="4" s="1"/>
  <c r="I75" i="4"/>
  <c r="I10" i="4" s="1"/>
  <c r="G75" i="4"/>
  <c r="I74" i="4"/>
  <c r="I9" i="4" s="1"/>
  <c r="G74" i="4"/>
  <c r="G9" i="4" s="1"/>
  <c r="G73" i="4"/>
  <c r="G72" i="4"/>
  <c r="L63" i="4"/>
  <c r="K63" i="4"/>
  <c r="J63" i="4"/>
  <c r="I63" i="4"/>
  <c r="H63" i="4"/>
  <c r="G63" i="4"/>
  <c r="L58" i="4"/>
  <c r="K58" i="4"/>
  <c r="J58" i="4"/>
  <c r="I58" i="4"/>
  <c r="H58" i="4"/>
  <c r="G58" i="4"/>
  <c r="L53" i="4"/>
  <c r="K53" i="4"/>
  <c r="J53" i="4"/>
  <c r="I53" i="4"/>
  <c r="H53" i="4"/>
  <c r="G53" i="4"/>
  <c r="L52" i="4"/>
  <c r="K52" i="4"/>
  <c r="K32" i="4" s="1"/>
  <c r="J52" i="4"/>
  <c r="I52" i="4"/>
  <c r="I32" i="4" s="1"/>
  <c r="H52" i="4"/>
  <c r="G52" i="4"/>
  <c r="G32" i="4" s="1"/>
  <c r="G51" i="4"/>
  <c r="L50" i="4"/>
  <c r="K50" i="4"/>
  <c r="J50" i="4"/>
  <c r="J48" i="4" s="1"/>
  <c r="J28" i="4" s="1"/>
  <c r="I50" i="4"/>
  <c r="L49" i="4"/>
  <c r="L48" i="4" s="1"/>
  <c r="L28" i="4" s="1"/>
  <c r="K49" i="4"/>
  <c r="K48" i="4" s="1"/>
  <c r="K28" i="4" s="1"/>
  <c r="J49" i="4"/>
  <c r="I49" i="4"/>
  <c r="I29" i="4" s="1"/>
  <c r="I17" i="4" s="1"/>
  <c r="H49" i="4"/>
  <c r="G49" i="4"/>
  <c r="G29" i="4" s="1"/>
  <c r="I48" i="4"/>
  <c r="I28" i="4" s="1"/>
  <c r="G46" i="4"/>
  <c r="L43" i="4"/>
  <c r="K43" i="4"/>
  <c r="J43" i="4"/>
  <c r="I43" i="4"/>
  <c r="H43" i="4"/>
  <c r="G43" i="4"/>
  <c r="L38" i="4"/>
  <c r="K38" i="4"/>
  <c r="J38" i="4"/>
  <c r="I38" i="4"/>
  <c r="H38" i="4"/>
  <c r="G38" i="4"/>
  <c r="L33" i="4"/>
  <c r="K33" i="4"/>
  <c r="J33" i="4"/>
  <c r="I33" i="4"/>
  <c r="H33" i="4"/>
  <c r="G33" i="4"/>
  <c r="L32" i="4"/>
  <c r="J32" i="4"/>
  <c r="H32" i="4"/>
  <c r="L31" i="4"/>
  <c r="K31" i="4"/>
  <c r="J31" i="4"/>
  <c r="I31" i="4"/>
  <c r="H19" i="4"/>
  <c r="G31" i="4"/>
  <c r="L30" i="4"/>
  <c r="K30" i="4"/>
  <c r="J30" i="4"/>
  <c r="I30" i="4"/>
  <c r="H30" i="4"/>
  <c r="G30" i="4"/>
  <c r="L29" i="4"/>
  <c r="J29" i="4"/>
  <c r="H29" i="4"/>
  <c r="L21" i="4"/>
  <c r="K21" i="4"/>
  <c r="J21" i="4"/>
  <c r="I21" i="4"/>
  <c r="H21" i="4"/>
  <c r="G21" i="4"/>
  <c r="L20" i="4"/>
  <c r="K20" i="4"/>
  <c r="J20" i="4"/>
  <c r="I20" i="4"/>
  <c r="H20" i="4"/>
  <c r="G20" i="4"/>
  <c r="L19" i="4"/>
  <c r="K19" i="4"/>
  <c r="J19" i="4"/>
  <c r="I19" i="4"/>
  <c r="G19" i="4"/>
  <c r="L18" i="4"/>
  <c r="K18" i="4"/>
  <c r="J18" i="4"/>
  <c r="I18" i="4"/>
  <c r="G18" i="4"/>
  <c r="L17" i="4"/>
  <c r="L16" i="4" s="1"/>
  <c r="J17" i="4"/>
  <c r="H17" i="4"/>
  <c r="J16" i="4"/>
  <c r="I72" i="4" l="1"/>
  <c r="H73" i="4"/>
  <c r="H8" i="4" s="1"/>
  <c r="H153" i="4"/>
  <c r="H74" i="4"/>
  <c r="H72" i="4" s="1"/>
  <c r="H75" i="4"/>
  <c r="H10" i="4" s="1"/>
  <c r="H48" i="4"/>
  <c r="H28" i="4" s="1"/>
  <c r="H16" i="4"/>
  <c r="G28" i="4"/>
  <c r="G17" i="4"/>
  <c r="I8" i="4"/>
  <c r="I7" i="4" s="1"/>
  <c r="I16" i="4"/>
  <c r="L72" i="4"/>
  <c r="L8" i="4"/>
  <c r="L7" i="4" s="1"/>
  <c r="G185" i="4"/>
  <c r="G156" i="4"/>
  <c r="G10" i="4" s="1"/>
  <c r="I153" i="4"/>
  <c r="G48" i="4"/>
  <c r="K29" i="4"/>
  <c r="K17" i="4" s="1"/>
  <c r="I241" i="4"/>
  <c r="I231" i="4" s="1"/>
  <c r="G224" i="1"/>
  <c r="G153" i="4" l="1"/>
  <c r="G16" i="4"/>
  <c r="G8" i="4"/>
  <c r="G7" i="4" s="1"/>
  <c r="K16" i="4"/>
  <c r="G141" i="1"/>
  <c r="G346" i="1"/>
  <c r="I311" i="1" l="1"/>
  <c r="L311" i="1"/>
  <c r="H311" i="1"/>
  <c r="L310" i="1"/>
  <c r="I310" i="1"/>
  <c r="H310" i="1"/>
  <c r="H291" i="1"/>
  <c r="H290" i="1"/>
  <c r="L249" i="1"/>
  <c r="I249" i="1"/>
  <c r="H249" i="1"/>
  <c r="L244" i="1"/>
  <c r="I244" i="1"/>
  <c r="H244" i="1"/>
  <c r="L239" i="1"/>
  <c r="I239" i="1"/>
  <c r="H239" i="1"/>
  <c r="I145" i="1"/>
  <c r="L145" i="1"/>
  <c r="H145" i="1"/>
  <c r="I146" i="1"/>
  <c r="L146" i="1"/>
  <c r="H146" i="1"/>
  <c r="G322" i="1" l="1"/>
  <c r="G317" i="1" s="1"/>
  <c r="G311" i="1" l="1"/>
  <c r="G249" i="1"/>
  <c r="G239" i="1"/>
  <c r="G203" i="1"/>
  <c r="G195" i="1"/>
  <c r="G117" i="1"/>
  <c r="G112" i="1"/>
  <c r="G51" i="1"/>
  <c r="G46" i="1"/>
  <c r="G193" i="1" l="1"/>
  <c r="G188" i="1" s="1"/>
  <c r="J153" i="1" l="1"/>
  <c r="K153" i="1"/>
  <c r="H161" i="1"/>
  <c r="L178" i="1" l="1"/>
  <c r="K178" i="1"/>
  <c r="J178" i="1"/>
  <c r="I178" i="1"/>
  <c r="H178" i="1"/>
  <c r="G178" i="1"/>
  <c r="G309" i="1"/>
  <c r="G200" i="1"/>
  <c r="J305" i="1"/>
  <c r="K305" i="1"/>
  <c r="L305" i="1"/>
  <c r="L306" i="1"/>
  <c r="H205" i="1"/>
  <c r="H200" i="1"/>
  <c r="H193" i="1"/>
  <c r="I193" i="1"/>
  <c r="J193" i="1"/>
  <c r="K193" i="1"/>
  <c r="L193" i="1"/>
  <c r="H185" i="1" l="1"/>
  <c r="J118" i="1"/>
  <c r="K118" i="1"/>
  <c r="L118" i="1"/>
  <c r="J115" i="1"/>
  <c r="K115" i="1"/>
  <c r="L115" i="1"/>
  <c r="J116" i="1"/>
  <c r="K116" i="1"/>
  <c r="L116" i="1"/>
  <c r="J52" i="1"/>
  <c r="K52" i="1"/>
  <c r="L52" i="1"/>
  <c r="J50" i="1"/>
  <c r="K50" i="1"/>
  <c r="L50" i="1"/>
  <c r="J49" i="1"/>
  <c r="K49" i="1"/>
  <c r="L49" i="1"/>
  <c r="J349" i="1" l="1"/>
  <c r="K349" i="1"/>
  <c r="L349" i="1"/>
  <c r="J344" i="1"/>
  <c r="K344" i="1"/>
  <c r="L344" i="1"/>
  <c r="J339" i="1"/>
  <c r="K339" i="1"/>
  <c r="L339" i="1"/>
  <c r="J334" i="1"/>
  <c r="K334" i="1"/>
  <c r="L334" i="1"/>
  <c r="J329" i="1"/>
  <c r="K329" i="1"/>
  <c r="L329" i="1"/>
  <c r="J324" i="1"/>
  <c r="K324" i="1"/>
  <c r="L324" i="1"/>
  <c r="J323" i="1"/>
  <c r="K323" i="1"/>
  <c r="K318" i="1" s="1"/>
  <c r="L323" i="1"/>
  <c r="J322" i="1"/>
  <c r="J317" i="1" s="1"/>
  <c r="K322" i="1"/>
  <c r="K317" i="1" s="1"/>
  <c r="L322" i="1"/>
  <c r="L317" i="1" s="1"/>
  <c r="J321" i="1"/>
  <c r="J316" i="1" s="1"/>
  <c r="K321" i="1"/>
  <c r="L321" i="1"/>
  <c r="L316" i="1" s="1"/>
  <c r="J320" i="1"/>
  <c r="J315" i="1" s="1"/>
  <c r="K320" i="1"/>
  <c r="K315" i="1" s="1"/>
  <c r="L320" i="1"/>
  <c r="L315" i="1" s="1"/>
  <c r="J318" i="1"/>
  <c r="L318" i="1"/>
  <c r="K316" i="1"/>
  <c r="L304" i="1"/>
  <c r="J294" i="1"/>
  <c r="J289" i="1" s="1"/>
  <c r="K294" i="1"/>
  <c r="K289" i="1" s="1"/>
  <c r="L294" i="1"/>
  <c r="J293" i="1"/>
  <c r="K293" i="1"/>
  <c r="L293" i="1"/>
  <c r="J292" i="1"/>
  <c r="K292" i="1"/>
  <c r="J291" i="1"/>
  <c r="K291" i="1"/>
  <c r="L291" i="1"/>
  <c r="J290" i="1"/>
  <c r="K290" i="1"/>
  <c r="L290" i="1"/>
  <c r="L289" i="1"/>
  <c r="J277" i="1"/>
  <c r="K277" i="1"/>
  <c r="L277" i="1"/>
  <c r="L260" i="1" s="1"/>
  <c r="J264" i="1"/>
  <c r="K264" i="1"/>
  <c r="L264" i="1"/>
  <c r="J263" i="1"/>
  <c r="K263" i="1"/>
  <c r="L263" i="1"/>
  <c r="L258" i="1" s="1"/>
  <c r="J262" i="1"/>
  <c r="K262" i="1"/>
  <c r="L262" i="1"/>
  <c r="L257" i="1" s="1"/>
  <c r="J261" i="1"/>
  <c r="K261" i="1"/>
  <c r="L261" i="1"/>
  <c r="J260" i="1"/>
  <c r="K260" i="1"/>
  <c r="J256" i="1"/>
  <c r="K256" i="1"/>
  <c r="L256" i="1"/>
  <c r="J246" i="1"/>
  <c r="K246" i="1"/>
  <c r="L246" i="1"/>
  <c r="J241" i="1"/>
  <c r="K241" i="1"/>
  <c r="L241" i="1"/>
  <c r="J236" i="1"/>
  <c r="K236" i="1"/>
  <c r="L236" i="1"/>
  <c r="J235" i="1"/>
  <c r="J216" i="1" s="1"/>
  <c r="K235" i="1"/>
  <c r="K216" i="1" s="1"/>
  <c r="L235" i="1"/>
  <c r="L216" i="1" s="1"/>
  <c r="J234" i="1"/>
  <c r="K234" i="1"/>
  <c r="L234" i="1"/>
  <c r="J233" i="1"/>
  <c r="K233" i="1"/>
  <c r="L233" i="1"/>
  <c r="J232" i="1"/>
  <c r="J213" i="1" s="1"/>
  <c r="K232" i="1"/>
  <c r="K213" i="1" s="1"/>
  <c r="L232" i="1"/>
  <c r="L213" i="1" s="1"/>
  <c r="J222" i="1"/>
  <c r="K222" i="1"/>
  <c r="L222" i="1"/>
  <c r="J217" i="1"/>
  <c r="K217" i="1"/>
  <c r="L217" i="1"/>
  <c r="J215" i="1"/>
  <c r="K215" i="1"/>
  <c r="L215" i="1"/>
  <c r="J214" i="1"/>
  <c r="K214" i="1"/>
  <c r="L214" i="1"/>
  <c r="J212" i="1"/>
  <c r="K212" i="1"/>
  <c r="J190" i="1"/>
  <c r="K190" i="1"/>
  <c r="L190" i="1"/>
  <c r="J185" i="1"/>
  <c r="K185" i="1"/>
  <c r="L185" i="1"/>
  <c r="J173" i="1"/>
  <c r="K173" i="1"/>
  <c r="L173" i="1"/>
  <c r="J168" i="1"/>
  <c r="K168" i="1"/>
  <c r="L168" i="1"/>
  <c r="J161" i="1"/>
  <c r="K161" i="1"/>
  <c r="K156" i="1" s="1"/>
  <c r="L161" i="1"/>
  <c r="L156" i="1" s="1"/>
  <c r="J163" i="1"/>
  <c r="K163" i="1"/>
  <c r="L163" i="1"/>
  <c r="J162" i="1"/>
  <c r="J157" i="1" s="1"/>
  <c r="K162" i="1"/>
  <c r="L162" i="1"/>
  <c r="L157" i="1" s="1"/>
  <c r="J156" i="1"/>
  <c r="J160" i="1"/>
  <c r="J155" i="1" s="1"/>
  <c r="K160" i="1"/>
  <c r="L160" i="1"/>
  <c r="J159" i="1"/>
  <c r="J154" i="1" s="1"/>
  <c r="K159" i="1"/>
  <c r="K154" i="1" s="1"/>
  <c r="L159" i="1"/>
  <c r="L154" i="1" s="1"/>
  <c r="K157" i="1"/>
  <c r="K155" i="1"/>
  <c r="J139" i="1"/>
  <c r="K139" i="1"/>
  <c r="L139" i="1"/>
  <c r="J138" i="1"/>
  <c r="J76" i="1" s="1"/>
  <c r="K138" i="1"/>
  <c r="L138" i="1"/>
  <c r="J137" i="1"/>
  <c r="K137" i="1"/>
  <c r="L137" i="1"/>
  <c r="L136" i="1"/>
  <c r="L135" i="1"/>
  <c r="J129" i="1"/>
  <c r="K129" i="1"/>
  <c r="L129" i="1"/>
  <c r="J124" i="1"/>
  <c r="K124" i="1"/>
  <c r="L124" i="1"/>
  <c r="J119" i="1"/>
  <c r="K119" i="1"/>
  <c r="L119" i="1"/>
  <c r="J114" i="1"/>
  <c r="K114" i="1"/>
  <c r="L114" i="1"/>
  <c r="J109" i="1"/>
  <c r="K109" i="1"/>
  <c r="L109" i="1"/>
  <c r="J104" i="1"/>
  <c r="K104" i="1"/>
  <c r="L104" i="1"/>
  <c r="J99" i="1"/>
  <c r="K99" i="1"/>
  <c r="L99" i="1"/>
  <c r="J98" i="1"/>
  <c r="K98" i="1"/>
  <c r="L98" i="1"/>
  <c r="L76" i="1" s="1"/>
  <c r="J97" i="1"/>
  <c r="J75" i="1" s="1"/>
  <c r="K97" i="1"/>
  <c r="K94" i="1" s="1"/>
  <c r="L97" i="1"/>
  <c r="L94" i="1" s="1"/>
  <c r="J96" i="1"/>
  <c r="K96" i="1"/>
  <c r="L96" i="1"/>
  <c r="J95" i="1"/>
  <c r="K95" i="1"/>
  <c r="L95" i="1"/>
  <c r="J94" i="1"/>
  <c r="J87" i="1"/>
  <c r="K87" i="1"/>
  <c r="L87" i="1"/>
  <c r="J82" i="1"/>
  <c r="K82" i="1"/>
  <c r="L82" i="1"/>
  <c r="J79" i="1"/>
  <c r="K79" i="1"/>
  <c r="K77" i="1" s="1"/>
  <c r="L79" i="1"/>
  <c r="J78" i="1"/>
  <c r="K78" i="1"/>
  <c r="L78" i="1"/>
  <c r="K76" i="1"/>
  <c r="J63" i="1"/>
  <c r="K63" i="1"/>
  <c r="L63" i="1"/>
  <c r="J58" i="1"/>
  <c r="K58" i="1"/>
  <c r="L58" i="1"/>
  <c r="J53" i="1"/>
  <c r="K53" i="1"/>
  <c r="L53" i="1"/>
  <c r="J48" i="1"/>
  <c r="K48" i="1"/>
  <c r="L48" i="1"/>
  <c r="J43" i="1"/>
  <c r="K43" i="1"/>
  <c r="L43" i="1"/>
  <c r="J38" i="1"/>
  <c r="K38" i="1"/>
  <c r="L38" i="1"/>
  <c r="J33" i="1"/>
  <c r="K33" i="1"/>
  <c r="L33" i="1"/>
  <c r="J32" i="1"/>
  <c r="K32" i="1"/>
  <c r="L32" i="1"/>
  <c r="J31" i="1"/>
  <c r="J19" i="1" s="1"/>
  <c r="K31" i="1"/>
  <c r="K19" i="1" s="1"/>
  <c r="L31" i="1"/>
  <c r="L19" i="1" s="1"/>
  <c r="J30" i="1"/>
  <c r="J18" i="1" s="1"/>
  <c r="K30" i="1"/>
  <c r="K18" i="1" s="1"/>
  <c r="L30" i="1"/>
  <c r="L18" i="1" s="1"/>
  <c r="J29" i="1"/>
  <c r="J17" i="1" s="1"/>
  <c r="K29" i="1"/>
  <c r="K17" i="1" s="1"/>
  <c r="L29" i="1"/>
  <c r="L17" i="1" s="1"/>
  <c r="J21" i="1"/>
  <c r="K21" i="1"/>
  <c r="L21" i="1"/>
  <c r="J20" i="1"/>
  <c r="K20" i="1"/>
  <c r="L20" i="1"/>
  <c r="I205" i="1"/>
  <c r="J205" i="1"/>
  <c r="K205" i="1"/>
  <c r="L205" i="1"/>
  <c r="G205" i="1"/>
  <c r="L155" i="1" l="1"/>
  <c r="L153" i="1" s="1"/>
  <c r="L77" i="1"/>
  <c r="K319" i="1"/>
  <c r="L319" i="1"/>
  <c r="L314" i="1" s="1"/>
  <c r="L158" i="1"/>
  <c r="K158" i="1"/>
  <c r="L73" i="1"/>
  <c r="L8" i="1" s="1"/>
  <c r="L75" i="1"/>
  <c r="L10" i="1" s="1"/>
  <c r="L74" i="1"/>
  <c r="L9" i="1" s="1"/>
  <c r="K314" i="1"/>
  <c r="J319" i="1"/>
  <c r="J314" i="1" s="1"/>
  <c r="J259" i="1"/>
  <c r="J258" i="1"/>
  <c r="L259" i="1"/>
  <c r="K259" i="1"/>
  <c r="K258" i="1"/>
  <c r="L255" i="1"/>
  <c r="J10" i="1"/>
  <c r="K231" i="1"/>
  <c r="J231" i="1"/>
  <c r="L231" i="1"/>
  <c r="L212" i="1"/>
  <c r="J158" i="1"/>
  <c r="L134" i="1"/>
  <c r="K75" i="1"/>
  <c r="J77" i="1"/>
  <c r="L28" i="1"/>
  <c r="K28" i="1"/>
  <c r="J28" i="1"/>
  <c r="J16" i="1"/>
  <c r="L16" i="1"/>
  <c r="K16" i="1"/>
  <c r="K10" i="1" l="1"/>
  <c r="L72" i="1"/>
  <c r="L7" i="1"/>
  <c r="H306" i="1" l="1"/>
  <c r="I306" i="1"/>
  <c r="G306" i="1"/>
  <c r="H97" i="1" l="1"/>
  <c r="I97" i="1"/>
  <c r="G97" i="1"/>
  <c r="H20" i="1" l="1"/>
  <c r="I20" i="1"/>
  <c r="G20" i="1"/>
  <c r="H21" i="1"/>
  <c r="I21" i="1"/>
  <c r="G21" i="1"/>
  <c r="H33" i="1"/>
  <c r="I33" i="1"/>
  <c r="G33" i="1"/>
  <c r="H38" i="1"/>
  <c r="I38" i="1"/>
  <c r="G38" i="1"/>
  <c r="H43" i="1"/>
  <c r="I43" i="1"/>
  <c r="G43" i="1"/>
  <c r="H53" i="1"/>
  <c r="I53" i="1"/>
  <c r="G53" i="1"/>
  <c r="H58" i="1"/>
  <c r="I58" i="1"/>
  <c r="G58" i="1"/>
  <c r="H63" i="1"/>
  <c r="I63" i="1"/>
  <c r="G63" i="1"/>
  <c r="H82" i="1"/>
  <c r="I82" i="1"/>
  <c r="G82" i="1"/>
  <c r="H99" i="1"/>
  <c r="I99" i="1"/>
  <c r="G99" i="1"/>
  <c r="H104" i="1"/>
  <c r="I104" i="1"/>
  <c r="G104" i="1"/>
  <c r="H109" i="1"/>
  <c r="I109" i="1"/>
  <c r="G109" i="1"/>
  <c r="H119" i="1"/>
  <c r="I119" i="1"/>
  <c r="G119" i="1"/>
  <c r="H124" i="1"/>
  <c r="I124" i="1"/>
  <c r="G124" i="1"/>
  <c r="H129" i="1"/>
  <c r="I129" i="1"/>
  <c r="G129" i="1"/>
  <c r="H139" i="1"/>
  <c r="I139" i="1"/>
  <c r="G139" i="1"/>
  <c r="G144" i="1"/>
  <c r="H163" i="1"/>
  <c r="I163" i="1"/>
  <c r="G163" i="1"/>
  <c r="H168" i="1"/>
  <c r="I168" i="1"/>
  <c r="G168" i="1"/>
  <c r="H173" i="1"/>
  <c r="I173" i="1"/>
  <c r="G173" i="1"/>
  <c r="I185" i="1"/>
  <c r="H217" i="1"/>
  <c r="I217" i="1"/>
  <c r="G217" i="1"/>
  <c r="H222" i="1"/>
  <c r="I222" i="1"/>
  <c r="G222" i="1"/>
  <c r="I236" i="1"/>
  <c r="H236" i="1"/>
  <c r="H241" i="1"/>
  <c r="I241" i="1"/>
  <c r="G241" i="1"/>
  <c r="H246" i="1"/>
  <c r="I246" i="1"/>
  <c r="G246" i="1"/>
  <c r="H277" i="1"/>
  <c r="I277" i="1"/>
  <c r="G277" i="1"/>
  <c r="H294" i="1"/>
  <c r="I294" i="1"/>
  <c r="G294" i="1"/>
  <c r="H324" i="1"/>
  <c r="I324" i="1"/>
  <c r="G324" i="1"/>
  <c r="H329" i="1"/>
  <c r="I329" i="1"/>
  <c r="G329" i="1"/>
  <c r="H334" i="1"/>
  <c r="I334" i="1"/>
  <c r="G334" i="1"/>
  <c r="H344" i="1"/>
  <c r="I344" i="1"/>
  <c r="G344" i="1"/>
  <c r="H158" i="1" l="1"/>
  <c r="G158" i="1"/>
  <c r="G96" i="1"/>
  <c r="G94" i="1" s="1"/>
  <c r="G30" i="1"/>
  <c r="G31" i="1" l="1"/>
  <c r="H214" i="1"/>
  <c r="I214" i="1"/>
  <c r="G214" i="1"/>
  <c r="H305" i="1"/>
  <c r="H256" i="1" s="1"/>
  <c r="I305" i="1"/>
  <c r="I256" i="1" s="1"/>
  <c r="G305" i="1"/>
  <c r="G256" i="1" s="1"/>
  <c r="H31" i="1" l="1"/>
  <c r="I31" i="1"/>
  <c r="I262" i="1" l="1"/>
  <c r="I94" i="1"/>
  <c r="H114" i="1"/>
  <c r="I114" i="1"/>
  <c r="G114" i="1"/>
  <c r="I135" i="1"/>
  <c r="G136" i="1"/>
  <c r="H94" i="1" l="1"/>
  <c r="H215" i="1"/>
  <c r="H212" i="1" s="1"/>
  <c r="I215" i="1"/>
  <c r="I212" i="1" s="1"/>
  <c r="G215" i="1"/>
  <c r="G212" i="1" s="1"/>
  <c r="G185" i="1"/>
  <c r="G236" i="1"/>
  <c r="H190" i="1" l="1"/>
  <c r="I190" i="1"/>
  <c r="G190" i="1"/>
  <c r="G161" i="1" l="1"/>
  <c r="G156" i="1" s="1"/>
  <c r="G320" i="1" l="1"/>
  <c r="H320" i="1"/>
  <c r="I320" i="1"/>
  <c r="G321" i="1"/>
  <c r="H321" i="1"/>
  <c r="I321" i="1"/>
  <c r="H322" i="1"/>
  <c r="I322" i="1"/>
  <c r="H78" i="1" l="1"/>
  <c r="I78" i="1"/>
  <c r="G78" i="1"/>
  <c r="H79" i="1"/>
  <c r="I79" i="1"/>
  <c r="G79" i="1"/>
  <c r="I87" i="1"/>
  <c r="H87" i="1"/>
  <c r="G87" i="1"/>
  <c r="I77" i="1" l="1"/>
  <c r="H77" i="1"/>
  <c r="G77" i="1"/>
  <c r="H349" i="1"/>
  <c r="I349" i="1"/>
  <c r="G349" i="1"/>
  <c r="H339" i="1" l="1"/>
  <c r="I339" i="1"/>
  <c r="G339" i="1"/>
  <c r="I136" i="1"/>
  <c r="I159" i="1"/>
  <c r="I154" i="1" s="1"/>
  <c r="I160" i="1"/>
  <c r="I155" i="1" s="1"/>
  <c r="I153" i="1" s="1"/>
  <c r="I161" i="1"/>
  <c r="I156" i="1" s="1"/>
  <c r="I162" i="1"/>
  <c r="I157" i="1" s="1"/>
  <c r="H159" i="1"/>
  <c r="H154" i="1" s="1"/>
  <c r="H160" i="1"/>
  <c r="H155" i="1" s="1"/>
  <c r="H156" i="1"/>
  <c r="H162" i="1"/>
  <c r="H157" i="1" s="1"/>
  <c r="G159" i="1"/>
  <c r="G154" i="1" s="1"/>
  <c r="G160" i="1"/>
  <c r="G155" i="1" s="1"/>
  <c r="G162" i="1"/>
  <c r="G157" i="1" s="1"/>
  <c r="G19" i="1"/>
  <c r="G153" i="1" l="1"/>
  <c r="H153" i="1"/>
  <c r="I323" i="1"/>
  <c r="I318" i="1" s="1"/>
  <c r="I317" i="1"/>
  <c r="I316" i="1"/>
  <c r="I315" i="1"/>
  <c r="I304" i="1"/>
  <c r="I289" i="1"/>
  <c r="I293" i="1"/>
  <c r="I292" i="1"/>
  <c r="I291" i="1"/>
  <c r="I257" i="1" s="1"/>
  <c r="I290" i="1"/>
  <c r="I260" i="1"/>
  <c r="I264" i="1"/>
  <c r="I263" i="1"/>
  <c r="I261" i="1"/>
  <c r="I235" i="1"/>
  <c r="I216" i="1" s="1"/>
  <c r="I234" i="1"/>
  <c r="I233" i="1"/>
  <c r="I232" i="1"/>
  <c r="I213" i="1" s="1"/>
  <c r="I138" i="1"/>
  <c r="I137" i="1"/>
  <c r="I75" i="1" s="1"/>
  <c r="I118" i="1"/>
  <c r="I98" i="1" s="1"/>
  <c r="I116" i="1"/>
  <c r="I96" i="1" s="1"/>
  <c r="I74" i="1" s="1"/>
  <c r="I115" i="1"/>
  <c r="I95" i="1" s="1"/>
  <c r="I73" i="1" s="1"/>
  <c r="I52" i="1"/>
  <c r="I32" i="1" s="1"/>
  <c r="I19" i="1"/>
  <c r="I50" i="1"/>
  <c r="I49" i="1"/>
  <c r="H315" i="1"/>
  <c r="H316" i="1"/>
  <c r="H317" i="1"/>
  <c r="H323" i="1"/>
  <c r="H318" i="1" s="1"/>
  <c r="G315" i="1"/>
  <c r="G316" i="1"/>
  <c r="G323" i="1"/>
  <c r="H292" i="1"/>
  <c r="H293" i="1"/>
  <c r="G290" i="1"/>
  <c r="G291" i="1"/>
  <c r="G292" i="1"/>
  <c r="G293" i="1"/>
  <c r="H261" i="1"/>
  <c r="H262" i="1"/>
  <c r="H257" i="1" s="1"/>
  <c r="H263" i="1"/>
  <c r="H264" i="1"/>
  <c r="G261" i="1"/>
  <c r="G262" i="1"/>
  <c r="G257" i="1" s="1"/>
  <c r="G255" i="1" s="1"/>
  <c r="G263" i="1"/>
  <c r="G264" i="1"/>
  <c r="H304" i="1"/>
  <c r="G304" i="1"/>
  <c r="H260" i="1"/>
  <c r="G260" i="1"/>
  <c r="H232" i="1"/>
  <c r="H213" i="1" s="1"/>
  <c r="H233" i="1"/>
  <c r="H235" i="1"/>
  <c r="H216" i="1" s="1"/>
  <c r="G232" i="1"/>
  <c r="G213" i="1" s="1"/>
  <c r="G233" i="1"/>
  <c r="G235" i="1"/>
  <c r="G216" i="1" s="1"/>
  <c r="H289" i="1"/>
  <c r="G289" i="1"/>
  <c r="H135" i="1"/>
  <c r="H136" i="1"/>
  <c r="H137" i="1"/>
  <c r="H75" i="1" s="1"/>
  <c r="H138" i="1"/>
  <c r="G135" i="1"/>
  <c r="G137" i="1"/>
  <c r="G75" i="1" s="1"/>
  <c r="G138" i="1"/>
  <c r="H115" i="1"/>
  <c r="H95" i="1" s="1"/>
  <c r="H116" i="1"/>
  <c r="H96" i="1" s="1"/>
  <c r="H118" i="1"/>
  <c r="H98" i="1" s="1"/>
  <c r="G115" i="1"/>
  <c r="G95" i="1" s="1"/>
  <c r="G118" i="1"/>
  <c r="G98" i="1" s="1"/>
  <c r="H49" i="1"/>
  <c r="H50" i="1"/>
  <c r="H19" i="1"/>
  <c r="H52" i="1"/>
  <c r="H32" i="1" s="1"/>
  <c r="G52" i="1"/>
  <c r="G32" i="1" s="1"/>
  <c r="G49" i="1"/>
  <c r="H48" i="1" l="1"/>
  <c r="H28" i="1" s="1"/>
  <c r="I29" i="1"/>
  <c r="I17" i="1" s="1"/>
  <c r="I8" i="1" s="1"/>
  <c r="I48" i="1"/>
  <c r="I28" i="1" s="1"/>
  <c r="G29" i="1"/>
  <c r="G48" i="1"/>
  <c r="G258" i="1"/>
  <c r="H259" i="1"/>
  <c r="I259" i="1"/>
  <c r="I30" i="1"/>
  <c r="I18" i="1" s="1"/>
  <c r="I9" i="1" s="1"/>
  <c r="G18" i="1"/>
  <c r="H30" i="1"/>
  <c r="H18" i="1" s="1"/>
  <c r="G73" i="1"/>
  <c r="I72" i="1"/>
  <c r="I258" i="1"/>
  <c r="I10" i="1" s="1"/>
  <c r="I319" i="1"/>
  <c r="I314" i="1" s="1"/>
  <c r="H74" i="1"/>
  <c r="H73" i="1"/>
  <c r="G319" i="1"/>
  <c r="G314" i="1" s="1"/>
  <c r="H319" i="1"/>
  <c r="H314" i="1" s="1"/>
  <c r="H258" i="1"/>
  <c r="H255" i="1" s="1"/>
  <c r="I76" i="1"/>
  <c r="I158" i="1"/>
  <c r="I134" i="1"/>
  <c r="I231" i="1"/>
  <c r="G259" i="1"/>
  <c r="G234" i="1"/>
  <c r="H234" i="1"/>
  <c r="G231" i="1"/>
  <c r="H231" i="1"/>
  <c r="H134" i="1"/>
  <c r="G134" i="1"/>
  <c r="H76" i="1"/>
  <c r="G76" i="1"/>
  <c r="G74" i="1"/>
  <c r="H29" i="1"/>
  <c r="H17" i="1" s="1"/>
  <c r="G72" i="1" l="1"/>
  <c r="I255" i="1"/>
  <c r="I7" i="1"/>
  <c r="H10" i="1"/>
  <c r="G9" i="1"/>
  <c r="G10" i="1"/>
  <c r="H9" i="1"/>
  <c r="H16" i="1"/>
  <c r="H8" i="1"/>
  <c r="G17" i="1"/>
  <c r="G28" i="1"/>
  <c r="I16" i="1"/>
  <c r="H72" i="1"/>
  <c r="H7" i="1" l="1"/>
  <c r="G16" i="1"/>
  <c r="G8" i="1"/>
  <c r="G7" i="1" s="1"/>
  <c r="H309" i="4"/>
  <c r="H304" i="4" s="1"/>
  <c r="H306" i="4"/>
  <c r="H257" i="4"/>
  <c r="H9" i="4" s="1"/>
  <c r="H7" i="4" s="1"/>
  <c r="H255" i="4" l="1"/>
  <c r="J304" i="1"/>
  <c r="K304" i="4"/>
  <c r="K134" i="1"/>
  <c r="J8" i="1"/>
  <c r="J72" i="1"/>
  <c r="J134" i="1"/>
  <c r="K255" i="1"/>
  <c r="J304" i="4"/>
  <c r="J72" i="4"/>
  <c r="J73" i="4"/>
  <c r="J8" i="4"/>
  <c r="K72" i="1"/>
  <c r="K8" i="1"/>
  <c r="K8" i="4"/>
  <c r="K72" i="4"/>
  <c r="J134" i="4"/>
  <c r="J257" i="4"/>
  <c r="J255" i="4"/>
  <c r="J309" i="4"/>
  <c r="J311" i="4"/>
  <c r="J306" i="4"/>
  <c r="J309" i="1"/>
  <c r="J311" i="1"/>
  <c r="J306" i="1"/>
  <c r="J257" i="1"/>
  <c r="J255" i="1"/>
  <c r="K73" i="1"/>
  <c r="K135" i="1"/>
  <c r="K257" i="1"/>
  <c r="K304" i="1"/>
  <c r="J7" i="4"/>
  <c r="K134" i="4"/>
  <c r="K309" i="4"/>
  <c r="K311" i="4"/>
  <c r="K306" i="4"/>
  <c r="K257" i="4"/>
  <c r="K255" i="4"/>
  <c r="K74" i="1"/>
  <c r="K9" i="1"/>
  <c r="K7" i="1"/>
  <c r="J135" i="1"/>
  <c r="J73" i="1"/>
  <c r="K306" i="1"/>
  <c r="K311" i="1"/>
  <c r="K309" i="1"/>
  <c r="J135" i="4"/>
  <c r="J145" i="4"/>
  <c r="J144" i="4"/>
  <c r="J146" i="4"/>
  <c r="J136" i="4"/>
  <c r="J74" i="4"/>
  <c r="J9" i="4"/>
  <c r="J7" i="1"/>
  <c r="K146" i="4"/>
  <c r="K136" i="4"/>
  <c r="K74" i="4"/>
  <c r="K9" i="4"/>
  <c r="K7" i="4"/>
  <c r="K144" i="4"/>
  <c r="K145" i="4"/>
  <c r="K135" i="4"/>
  <c r="K73" i="4"/>
  <c r="J74" i="1"/>
  <c r="J9" i="1"/>
  <c r="K145" i="1"/>
  <c r="K144" i="1"/>
  <c r="K146" i="1"/>
  <c r="K136" i="1"/>
  <c r="J145" i="1"/>
  <c r="J144" i="1"/>
  <c r="J146" i="1"/>
  <c r="J136" i="1"/>
</calcChain>
</file>

<file path=xl/sharedStrings.xml><?xml version="1.0" encoding="utf-8"?>
<sst xmlns="http://schemas.openxmlformats.org/spreadsheetml/2006/main" count="2011" uniqueCount="255">
  <si>
    <t>Всего</t>
  </si>
  <si>
    <t>федеральный бюджет (субсидии, субвенции, иные межбюджетные трансферты)</t>
  </si>
  <si>
    <t>иные внебюджетные источники</t>
  </si>
  <si>
    <t>1.1.</t>
  </si>
  <si>
    <t>1.2.</t>
  </si>
  <si>
    <t>1.2.1.</t>
  </si>
  <si>
    <t>1.2.2.</t>
  </si>
  <si>
    <t>1.2.3.</t>
  </si>
  <si>
    <t>1.2.4.</t>
  </si>
  <si>
    <t>2.1.</t>
  </si>
  <si>
    <t>3.1.</t>
  </si>
  <si>
    <t>3.1.1.</t>
  </si>
  <si>
    <t>3.1.2.</t>
  </si>
  <si>
    <t>3.2.</t>
  </si>
  <si>
    <t>4.1.</t>
  </si>
  <si>
    <t>4.2.</t>
  </si>
  <si>
    <t>4.3.</t>
  </si>
  <si>
    <t xml:space="preserve">Отдельные мероприятия: </t>
  </si>
  <si>
    <t>Мероприятия направленные на материально-техническое обеспечение учреждения</t>
  </si>
  <si>
    <t>3.1.3.</t>
  </si>
  <si>
    <t>3.3.</t>
  </si>
  <si>
    <t>Подпрограмма N 1 "Развитие системы дошкольного образования Хасанского муниципального округа"</t>
  </si>
  <si>
    <t>Подпрограмма N 2 «Развитие системы общего образования Хасанского муниципального округа»</t>
  </si>
  <si>
    <t>Подпрограмма N 3 «Развитие системы дополнительного образования Хасанского муниципального округа»</t>
  </si>
  <si>
    <t xml:space="preserve">Основное мероприятие № 1                                                              Реализация дополнительных общеобразовательных программ </t>
  </si>
  <si>
    <t>3.2.1</t>
  </si>
  <si>
    <t>Подпрограмма «Безопасность образовательных учреждений Хасанского муниципального округа»</t>
  </si>
  <si>
    <t>5</t>
  </si>
  <si>
    <t>5.1</t>
  </si>
  <si>
    <t>5.1.1</t>
  </si>
  <si>
    <t>5.1.2</t>
  </si>
  <si>
    <t>5.2</t>
  </si>
  <si>
    <t>5.2.1</t>
  </si>
  <si>
    <t>5.2.2</t>
  </si>
  <si>
    <t>5.3</t>
  </si>
  <si>
    <t>5.3.1</t>
  </si>
  <si>
    <t>6</t>
  </si>
  <si>
    <t>6.1</t>
  </si>
  <si>
    <t>6.1.1</t>
  </si>
  <si>
    <t>6.1.2.</t>
  </si>
  <si>
    <t>6.1.3.</t>
  </si>
  <si>
    <t>6.2.</t>
  </si>
  <si>
    <t>6.3.</t>
  </si>
  <si>
    <t>6.4</t>
  </si>
  <si>
    <t>Основное мероприятие №1                                                                     Предоставление общедоступного бесплатного дошкольного образования по основным общеобразовательным программам в муниципальных дошкольных образовательных учреждениях Хасанского муниципального округа</t>
  </si>
  <si>
    <t>Мероприятие 2.3.                                                                                                                Материально-техническое обеспечение учреждений</t>
  </si>
  <si>
    <t>№ п/п</t>
  </si>
  <si>
    <t>Оценка расходов (тыс. руб.) годы</t>
  </si>
  <si>
    <t>бюджет Хасанского муниципального округа</t>
  </si>
  <si>
    <t>краевой бюджет (субсидии, субвенции, иные межбюджетные трансферты)</t>
  </si>
  <si>
    <t>Основное мероприятие №2                                                                         Создание условий для предоставления дошкольного образования на территории Хасанского муниципального округа</t>
  </si>
  <si>
    <t>Руководство и управление в сфере образования</t>
  </si>
  <si>
    <t>1.2.5.</t>
  </si>
  <si>
    <t>1.2.6.</t>
  </si>
  <si>
    <t>2.1.1</t>
  </si>
  <si>
    <t>Мероприятие № 1.1                                                                                 Ежемесячное денежное вознаграждение за классное руководство педагогическим работникам муниципальных общеобразовательных учреждений</t>
  </si>
  <si>
    <t>2.1.2</t>
  </si>
  <si>
    <t xml:space="preserve">Основное мероприятие № 2                                                                 Создание условий для предоставления начального общего, основного общего и среднего общего образования </t>
  </si>
  <si>
    <t>Основное мероприятие № 2                                                                  Федеральный проект "Успех каждого ребенка" национального проекта "Образование"</t>
  </si>
  <si>
    <t>3.3.1</t>
  </si>
  <si>
    <t>Мероприятие 2.1.                                                                                      Гранты в форме субсидий юридическим лицам, индивидуальным предпринимателям - в целях финансового обеспечения образовательных услуг, оказываемых по сертификатам персонифицированного финансирования дополнительного образования детей</t>
  </si>
  <si>
    <t>3.3.2</t>
  </si>
  <si>
    <t>Мероприятие 3.1                                                                                      Организация отдыха, оздоровления и занятости обучающихся муниципальных общеобразовательных учреждений за счет средств местного бюджета</t>
  </si>
  <si>
    <t>Выявление и поддержка одаренных детей и молодежи</t>
  </si>
  <si>
    <t>Компенсация части родительской платы за присмотр и уход за ребенком в образовательных учреждениях.</t>
  </si>
  <si>
    <t xml:space="preserve">Обеспечение мер социальной поддержки студентам, обучающимся  в высших или средних профессиональных учебных заведениях и получающих педагогическую специальность </t>
  </si>
  <si>
    <t>Обеспечение деятельности МКУ «Управления образования»</t>
  </si>
  <si>
    <t>Приобретение коммунальных услуг МКУ «Управления образования»</t>
  </si>
  <si>
    <t>2.2.</t>
  </si>
  <si>
    <t>2.2.1.</t>
  </si>
  <si>
    <t>2.2.2.</t>
  </si>
  <si>
    <t>Мероприятие 2.3                                                                                 Расходы на мероприятия, направленные на материально-техническое обеспечение учреждений</t>
  </si>
  <si>
    <t xml:space="preserve">Основное мероприятие № 3                                                                  Обеспечение бесплатным питанием учащихся в муниципальных общеобразовательных организациях </t>
  </si>
  <si>
    <t>2.3</t>
  </si>
  <si>
    <t>2.3.1</t>
  </si>
  <si>
    <t>2.3.2</t>
  </si>
  <si>
    <t>Мероприятие1. 2                                                                                         Создание детских технопарков "Кванториум</t>
  </si>
  <si>
    <t>Мероприятие 2.2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</si>
  <si>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Мероприятие 2.1.                                                                                        Обеспечение деятельности муниципальных  дошкольных образовательных учреждений</t>
  </si>
  <si>
    <t>Мероприятие 2.2.                                                                                      Приобретение коммунальных услуг</t>
  </si>
  <si>
    <t>Мероприятие 2.4.                                                                                 Проведение капитального и текущего ремонта (с учетом разработки и проверки проектно-сметной документации), а также проведение аварийно-восстановительных работ в муниципальных учреждениях</t>
  </si>
  <si>
    <t>Мероприятие 2.5.                                                                                        Оборудование специальными условиями для беспрепятственного доступа, а так же адаптации для нужд инвалидов  и других маломобильных групп населения в зданиях муниципальных учреждений</t>
  </si>
  <si>
    <t>Основное мероприятие № 1                                                                                  Реализация образовательных программ начального общего, основного общего и среднего общего образования</t>
  </si>
  <si>
    <t>Мероприятие № 1.2.                                                                                                            Реализация дошкольного, общего и дополнительного образования в муниципальных общеобразовательных учреждениях по основным общеобразовательным программам за счет средств субвенции из краевого бюджета</t>
  </si>
  <si>
    <t>Мероприятие 2.1                                                                                                                  Обеспечение деятельности  (оказание услуг)муниципальных общеобразовательных учреждений</t>
  </si>
  <si>
    <t>Мероприятие 2.2                                                                                                                 Приобретение коммунальных услуг муниципальными учреждениями</t>
  </si>
  <si>
    <t>Мероприятие 2.4.                                                                                                                    Проведение капитального и текущего ремонта (с учетом разработки и проверки проектно-сметной документации), а также проведение аварийно-восстановительных работ в муниципальных учреждениях</t>
  </si>
  <si>
    <t xml:space="preserve"> Мероприятие 2.5                                                                                                                Оборудование специальными условиями для беспрепятственного доступа, а так же адаптации для нужд инвалидов  и других маломобильных групп населения в зданиях муниципальных учреждений</t>
  </si>
  <si>
    <t>2.2.3.</t>
  </si>
  <si>
    <t>2.2.4</t>
  </si>
  <si>
    <t>2.2.5</t>
  </si>
  <si>
    <t>Мероприятие 3.1                                                                                                            Обеспечение бесплатным питанием учащихся в муниципальных общеобразовательных организациях за счет средств краевого бюджета</t>
  </si>
  <si>
    <t>Мероприятие 3.2                                                                                                             Обеспечение горячим питанием  обучающихся получающих начальное общее образование в муниципальных общеобразовательных организациях, софинансируемых за счет средств федерального бюджета</t>
  </si>
  <si>
    <t>Мероприятие 1.1                                                                                                             Обеспечение деятельности (оказание услуг) муниципальных учреждений</t>
  </si>
  <si>
    <t>Мероприятие 1.2                                                                                                          Приобретение коммунальных услуг</t>
  </si>
  <si>
    <t>Мероприятие  1.3                                                                                                       Мероприятия, направленные на материально-техническое обеспечение учреждений</t>
  </si>
  <si>
    <t>Основное мероприятие № 3                                                                                 Организация отдыха и оздоровления детей</t>
  </si>
  <si>
    <t>Основное мероприятие №1                                                                                  Мероприятия по профилактике терроризма и экстремизма</t>
  </si>
  <si>
    <t>Основное мероприятие №2                                                                                  Мероприятия по обеспечению требований пожарной безопасности</t>
  </si>
  <si>
    <t>Основное мероприятие № 3                                                                              Мероприятия по исполнению норм в области охраны труда</t>
  </si>
  <si>
    <t>Основное мероприятие №1                                                                                     Федеральный проект "Современная школа"</t>
  </si>
  <si>
    <t>Мероприятие 1.1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</si>
  <si>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1.2.7.</t>
  </si>
  <si>
    <t>Мероприятие 2.7.                                                                                     Мероприятия по реализации проектов инициативного бюджетирования по направлению "Твой проект"</t>
  </si>
  <si>
    <t>Мероприятия 2.6                                                                                                                 Капитальный ремонт зданий  муниципальных общеобразовательных учреждений</t>
  </si>
  <si>
    <t>Подпрограмма "Реализация национальных проектов в сфере образования"</t>
  </si>
  <si>
    <t>Мероприятие 2.1                                                                                    Осуществление мероприятий, направленных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</si>
  <si>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Основное мероприятие № 3                                                                                Федеральный проект "Патриотическое воспитание граждан Российской Федерации"  национального проекта "Образование"</t>
  </si>
  <si>
    <t xml:space="preserve">Мероприятие 1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</si>
  <si>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Основное мероприятие № 2                                                         Обеспечение персонифицированного финансирования дополнительного образования </t>
  </si>
  <si>
    <t xml:space="preserve"> Мероприятие  3.2                                                                                                       Организацию отдыха и обеспечение оздоровления и отдыха детей (за исключением организации отдыха детей в каникулярное время) за счет субвеции из краевого бюджета</t>
  </si>
  <si>
    <t xml:space="preserve">Мероприятие 2.6.                                                                                                          Капитальный ремонт зданий и благоустройство территорий муниципальных образовательных организаций, оказывающих услуги дошкольного образования </t>
  </si>
  <si>
    <t>2.2.6</t>
  </si>
  <si>
    <t>2.2.7</t>
  </si>
  <si>
    <t>Мероприятия 2.7                                                                                                                 Мероприятия по реализации проектов инициативного бюджетирования по направлению "Твой проект"</t>
  </si>
  <si>
    <t>Наименование  цели, задачи мероприятия, отдельного мероприятия</t>
  </si>
  <si>
    <t>Ответственные исполнители, соисполнители</t>
  </si>
  <si>
    <t>Срок реализации</t>
  </si>
  <si>
    <t>Код бюджетной классификации</t>
  </si>
  <si>
    <t>Цель: Повышение доступности и качества муниципальных услуг (работ), оказываемых дошкольными образовательными учреждениями</t>
  </si>
  <si>
    <t>Мероприятия по исполнению задачи №1:</t>
  </si>
  <si>
    <t>Задача №1: удовлетворении потребностей населения Хасанского муниципального округа в получении доступного и качественного дошкольного образования для детей, соответствующего современным стандартам</t>
  </si>
  <si>
    <t>Мероприятия по исполнению задачи №2:</t>
  </si>
  <si>
    <t>Подпрограмма № 2 "Развитие системы общего образования Хасанского муниципального округа"</t>
  </si>
  <si>
    <t>Цель: Повышение доступности и качества муниципальных услуг (работ), оказываемых общеобразовательными учреждениями</t>
  </si>
  <si>
    <t>Задача №1: Удовлетворении потребностей населения Хасанского муниципального округа в получении доступного и качественного дошкольного образования для детей, соответствующего современным стандартам. Внедрение на всех уровнях общего образования новых методов обучения и воспитания, образовательных технологий, обеспечивающих освоение обучающимися базовых навыков и умений, повышение их мотивации к обучению и вовлеченности в образовательный процесс.</t>
  </si>
  <si>
    <t>Подпрограмма: "Развитие системы дополнительного образования, отдыха, оздоровления и занятости детей и подростков Хасанского муниципального округа"</t>
  </si>
  <si>
    <t>Цель: Повышение доступности и качества муниципальных услуг (работ), оказываемых  учреждениями дополнительного образования</t>
  </si>
  <si>
    <t>Задача №1: Удовлетворении потребностей населения  в получении доступного и качественного общего дополнительного образования для детей и молодежи независимо от социального и материального положения семей.</t>
  </si>
  <si>
    <t>Задача № 2: Обеспечение равной доступности качественного дополнительного образования для детей путем реализации механизма персонифицированного учета.</t>
  </si>
  <si>
    <t>Мероприятия по исполнению задачи№2</t>
  </si>
  <si>
    <t>Задача №3 Обеспечение максимальной занятости детей, обучающихся в общеобразовательных учреждениях, в учебное и каникулярное время и организацию трудоустройства подростков в возрасте от 14 до 18 лет, обучающихся в общеобразовательных учреждениях, в каникулярное время</t>
  </si>
  <si>
    <t>Мероприятия по исполнению задачи №3</t>
  </si>
  <si>
    <t>Подпрограмма: "Безопасность муниципальных образовательных учреждений Хасанского муниципального округа"</t>
  </si>
  <si>
    <t>Цель: Создание безопасных условий в муниципальных образовательных учреждениях для обеспечения доступного и качественного образования, сохранения жизни и здоровья обучающихся</t>
  </si>
  <si>
    <t>Задача удовлетворение потребностей населения в получении доступного и качественного образования для детей и молодежи, сохранение и обеспечение готовности муниципальных образовательных учреждений к началу каждого учебного года, обеспечение безопасных комфортных условий обучения</t>
  </si>
  <si>
    <t>Мероприятия по исполнению задачи:</t>
  </si>
  <si>
    <t>Подпрограмма "Реализация национальных проектов "Демография" и "Образование" Хасанского муниципального округа"</t>
  </si>
  <si>
    <t>Цель подпрограммы: Создание благоприятных условий воспитания и социализации детей, выявление и развитие одаренных и талантливых детей в различных областях образования</t>
  </si>
  <si>
    <t>Мероприятия по решению задачи №1</t>
  </si>
  <si>
    <t>Задача №1: Удовлетворение потребностей населения в получении доступного и качественного образования для детей и молодежи. Создание условий для внедрения к 2024 году современной и безопасной цифровой образовательной среды, обеспечивающей формирование ценности к саморозвитию и самообразованию у обучающихся образовательных организаций всех видов и уровней, путем обновления информационно-коммуникационной инфраструктуры, подготовки кадров</t>
  </si>
  <si>
    <t>Задача №2 : Создание в общеобразовательных организациях, расположенных в сельской местности и малых городах, условий для занятий физкультурой и спортом.</t>
  </si>
  <si>
    <t>Мероприятия по решению задачи №2:</t>
  </si>
  <si>
    <t>Ожидаемый результат</t>
  </si>
  <si>
    <t xml:space="preserve">МКУ "Управление образования"  общеобразовательные учреждения </t>
  </si>
  <si>
    <t>МКУ "Управление образования"   образовательные учреждения</t>
  </si>
  <si>
    <t>МКУ "Управление образования", общеобразовательные учреждения</t>
  </si>
  <si>
    <t>МКУ "Управление образования", образовательные учреждения</t>
  </si>
  <si>
    <t>МКУ "Управление образования"</t>
  </si>
  <si>
    <t>МКУ "Управление образования", дошкольные образовательные учреждения</t>
  </si>
  <si>
    <t>Удовлетворенность населения качеством предоставляемых услуг не менее 89%</t>
  </si>
  <si>
    <t>Доля дошкольных образовательных  учреждений, в которых созданы условия для организации образовательного процесса в соответствии с современными требованиями до 80% к 2025 году.</t>
  </si>
  <si>
    <t>Степень удовлетворенности населения качеством и доступностью предоставления образовательных услуг общего образования до 89%.</t>
  </si>
  <si>
    <t>Степень удовлетворенности населения качеством и доступностью предоставления образовательных услуг дополнительного  образования до 89%.</t>
  </si>
  <si>
    <t>Готовность муниципальных образовательных учреждений к началу каждого нового учебного года 100% ежегодно.</t>
  </si>
  <si>
    <t>Количество общеобразовательных организаций, расположенных сельской местности и малых городах, в которых созданы и функционируют центры образования естественно-научной и технологической направленностей к 2023 году -8%.</t>
  </si>
  <si>
    <t>Доля обучающихся по программам основного и среднего общего  образования, охваченных мероприятиями, направленными на раннюю профессиональную ориентацию, в том числе в рамках программы "Билет в будущее" до 37% к 2024 году.</t>
  </si>
  <si>
    <t>Доля одаренных детей и талантливой молодежи от общего количества выявленных, получающих необходимую комплексную поддержку и развитие в образовательных учреждениях общего образования до 100% к 2023 году.</t>
  </si>
  <si>
    <t>МКУ "Управление образования",  образовательные  учреждения, администрация Хасанского смуниципального округа</t>
  </si>
  <si>
    <t>МКУ "Управление образования", образовательные учреждения, администрация Хасанского муниципального округа</t>
  </si>
  <si>
    <t>021 0701 0110193070 611</t>
  </si>
  <si>
    <t>021 0701 0110221001 611</t>
  </si>
  <si>
    <t>021 0701 011221002 611</t>
  </si>
  <si>
    <t>021 0701 0110221011 612</t>
  </si>
  <si>
    <t>021 0701 0110221010 611,612</t>
  </si>
  <si>
    <t>021 0701 01102S2020 612</t>
  </si>
  <si>
    <t>021 0701 01102S2360 612</t>
  </si>
  <si>
    <t>021 0702 0120000000 611,612</t>
  </si>
  <si>
    <t>021 0702 0120193060 611</t>
  </si>
  <si>
    <t>021 0702 0120153030 611</t>
  </si>
  <si>
    <t>021 0702 0120200000 611,612</t>
  </si>
  <si>
    <t>021 0702 0120221000 611</t>
  </si>
  <si>
    <t>021 0702 0120221001 611</t>
  </si>
  <si>
    <t>021 0702 0120221002 611,612</t>
  </si>
  <si>
    <t>021 0702 0120221010 611,612</t>
  </si>
  <si>
    <t>021 0702 0120221011 612</t>
  </si>
  <si>
    <t>021 0702 0120300000 611</t>
  </si>
  <si>
    <t>021 0703 0130100000 611,612</t>
  </si>
  <si>
    <t>021 0703 0130121000 611</t>
  </si>
  <si>
    <t>021 0703 0130121001 611</t>
  </si>
  <si>
    <t>021 0703 0130121002 611,612</t>
  </si>
  <si>
    <t>021 0703 0130000000 611,612,811</t>
  </si>
  <si>
    <t>021 0709 0130200000 611,321</t>
  </si>
  <si>
    <t>011 0709 0130221200 611</t>
  </si>
  <si>
    <t>021 0701,0702,0703, 1400000000 611,612</t>
  </si>
  <si>
    <t>021 0701,0702,0703, 0140121310 611,612</t>
  </si>
  <si>
    <t>021 0701,0702,0703 0140221320 611,612</t>
  </si>
  <si>
    <t>021 0701,0702,0703, 0140321330 611</t>
  </si>
  <si>
    <t>021 0701,0702,0703,1003 0150000000 321</t>
  </si>
  <si>
    <t>021 1003 015Е193140 321</t>
  </si>
  <si>
    <t>021 0702 хххххххххх ххх</t>
  </si>
  <si>
    <t>021, 024  1003 015Е193140 321</t>
  </si>
  <si>
    <t>021 0702 015Е2L1890 612</t>
  </si>
  <si>
    <t>021 0701,0702 хххххххххх ххх</t>
  </si>
  <si>
    <t>021 0709,1003,1004 0160000000 000</t>
  </si>
  <si>
    <t xml:space="preserve">021 0709 0160121000 111,112,119,244,852,853, </t>
  </si>
  <si>
    <t>021 0709 0160121000 111,112,119,244,852,853</t>
  </si>
  <si>
    <t>021 0709 016012001 244</t>
  </si>
  <si>
    <t>021 0709 0160121002 244</t>
  </si>
  <si>
    <t>021 0709 0160221000 244</t>
  </si>
  <si>
    <t>021 1004 0160393090 244,321</t>
  </si>
  <si>
    <t>021 1003 0160471011 321</t>
  </si>
  <si>
    <t>021 0700 0000000000 000                         024 0700 0000000000 000</t>
  </si>
  <si>
    <t>021 0701 0000000000 000</t>
  </si>
  <si>
    <t>021 0701 0110200000 000</t>
  </si>
  <si>
    <t>021 0701 0110221000 611,612</t>
  </si>
  <si>
    <t>Доля дошкольных образовательных  учреждений, в которых созданы условия для организации образовательного процесса в соответствии с современными требованиями до 80% к 2025 году. Доля воспитанников муниципальных дошкольных образовательных учреждений, обучающихся по программам, соответствующим ФГОС дошкольного образования до 100% к 2025 году.</t>
  </si>
  <si>
    <t>Удельный вес численности обучающихся в образовательных учреждениях общего образования в соответствии с федеральными государственными образовательными стандартами, в общей численности обучающихся в образовательных учреждениях общего образования до 100% к 2025 году. Количество обучающихся муниципальных общеобразовательных учреждений, занимающихся в первую смену, в общей численности обучающихся до 94% к 2025 году.</t>
  </si>
  <si>
    <t>Итого по программе</t>
  </si>
  <si>
    <t>Задача №2: Создание условий в получении дошкольного образования для раннего развития детей в возрасте до трех лет. Улучшение условий содержания детей в образовательных учреждениях, реализующих основную общеобразовательную программу дошкольного образования.Создание детям дошкольного возраста условий равного старта для обучения в общеобразовательных учреждениях.</t>
  </si>
  <si>
    <t>Задача №2: Достижение качества образования современным стандартам.</t>
  </si>
  <si>
    <t>Количество педагогических работников муниципальных образовательных организаций, получивших меры социальной поддержки к 2025 году- 22.</t>
  </si>
  <si>
    <t>Охват детей деятельностью региональных центров выявления, поддержки и развития способностей и талантов у детей и молодежи, технопарков "Кванториум" и центров "IT-клуб" до 4,97% к 2024 году.Доля обучающихся,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информационно-сервисной платформе цифровой образовательной среды  до 20% к 2025 году.Доля образовательных организаций, использующих сервисы федеральной информационно-сервисной платформы цифровой образовательной среды при реализации программ основного общего образования до 30% к 2025 году.Доля  педагогических работников, использующих сервисы федеральной информационно-сервисной платформы цифровой образовательной среды до 40% к 2024 году</t>
  </si>
  <si>
    <t>021 0701 0702 0703 хххххххххх ххх</t>
  </si>
  <si>
    <t>Доля педагогических работников общеобразовательных организаций, прошедших повышение квалификации, в том числе в центрах непрерывного повышения профессионального мастерства до 100% ежегодно. Доля педагогов имеющих первую и высшую категории до 52% к 2025 году.Удельный вес численности высококвалифицированных педагогический работников в общей численности квалифицированных педагогических работников в образовательных учреждениях  до 50% к 2025 году</t>
  </si>
  <si>
    <t>Степень удовлетворенности населения качеством и доступностью предоставляемых услуг дошкольного образования до 89% к 2025 году. Доля охвата детей в возрасте от 1,5 до 6 лет , получающих услугу общедоступного и бесплатного дошкольного образования по основным образовательным программам и (или) услугу по присмотру и уходу за ребенком в муниципальных дошкольных образовательных организациях, в общей численности детей в возрасте от 1,5 до 6 лет до 70% к 2025 году.</t>
  </si>
  <si>
    <t xml:space="preserve">Задача №2. Обновление состава педагогических кадров, создание механизмов мотивации педагогов к повышению качества работы и непрерывному профессиональному развитию; внедрение национальной системы профессионального роста педагогических работников, охватывающей не менее 50 процентов учителей общеобразовательных организаций
</t>
  </si>
  <si>
    <t>Мероприятие 2.1                                                                                      Меры социальной поддержки педагогических работников муниципальных образовательных организаций Приморского края</t>
  </si>
  <si>
    <t>Мероприятие 2.2                                                                                                       Подготовка и повышение квалификации педагогических работников</t>
  </si>
  <si>
    <t>021 0703 0130370020 600</t>
  </si>
  <si>
    <t>3.2.1.1</t>
  </si>
  <si>
    <t>Субсидии бюджетным учреждениям на финансовое обеспечение государственного(муниципального)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</si>
  <si>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Субсидии в целях финансового обеспечения (возмещения)исполнения государственного (муниципального) социального заказа на оказание государственных (муниципальных) услуг в социальной сфере</t>
  </si>
  <si>
    <t>021 0703 0130370020 614</t>
  </si>
  <si>
    <t>021 0703 0130370020 816</t>
  </si>
  <si>
    <t>2023-2026</t>
  </si>
  <si>
    <t>3.2.2</t>
  </si>
  <si>
    <t>Иные бюджетные ассигнования</t>
  </si>
  <si>
    <t>021 0703 0130370020 800</t>
  </si>
  <si>
    <t>Доля трудоустроенных подростков в возрасте от 14 до 18 лет в общеобразовательные учреждения в каникулярное время, от общего числа учащихся ежегодно не менее 13%. Доля обучающихся муниципальных общеобразовательных учреждений, охваченных различными видами отдыха, оздоровления и занятости, от общего числа обучающихся муниципальных общеобразовательных учреждений до 65% к 2026 году.</t>
  </si>
  <si>
    <t xml:space="preserve">доля детей в возрасте от 5 до 18 лет, получающих дополнительное образование с использованием сертификата персонифицированного финансирования дополнительного образования, в общей численности детей, получающих дополнительное образование за счет бюджетных средств (за исключением обучающихся в образовательных организациях дополнительного образования детей со специальными наименованиями "детская школа искусств", "детская музыкальная школа", "детская хоровая школа", "детская художественная школа", "детская хореографическая школа", "детская театральная школа", "детская цирковая школа", "детская школа художественных ремесел" (далее - детские школы искусств);
-  доля детей в возрасте от 5 до 18 лет, обучающихся по дополнительным общеразвивающим программам за счет социального сертификата на получение муниципальной услуги в социальной сфере;
</t>
  </si>
  <si>
    <t>Доля выпускников муниципальных общеобразовательных учреждений, не сдавших единый государственный экзамен, в общей численности учащихся до 3,1% к 2025 году. Доля выпускников муниципальных общеобразовательных учреждений Хасанского муниципального округа, успешно прошедших государственную итоговую аттестацию (ГИА) по программам среднего общего образования в формах ЕГЭ и ГВЭ, в общей численности выпускников учавствующих в ГИА до 97% к 2026 году.</t>
  </si>
  <si>
    <t>021 0702 015ЕВ51790 612</t>
  </si>
  <si>
    <t>Муниципальная программа «Развитие образования Хасанского муниципального округа» на 2023-2026 годы</t>
  </si>
  <si>
    <t>3.1.4.</t>
  </si>
  <si>
    <t xml:space="preserve"> Мероприятие 1.4.                                                                                                                Оборудование специальными условиями для беспрепятственного доступа, а так же адаптации для нужд инвалидов  и других маломобильных групп населения в зданиях муниципальных учреждений</t>
  </si>
  <si>
    <t>021 0703 0130121011 612</t>
  </si>
  <si>
    <t>021 0702 012029(S)2360 612</t>
  </si>
  <si>
    <t>021 0703 0130370020 600,800</t>
  </si>
  <si>
    <t>021 0709 0130293080 320, 611</t>
  </si>
  <si>
    <t xml:space="preserve"> </t>
  </si>
  <si>
    <t>021 0702 0120393150 612</t>
  </si>
  <si>
    <t xml:space="preserve">Перечень мероприятий  и объем финансирования муниципальной программы "Развитие образования Хасанского муниципального округа" </t>
  </si>
  <si>
    <t>021 0702 01202(S)2340 612</t>
  </si>
  <si>
    <t>3.2.2.2</t>
  </si>
  <si>
    <t>021 0702 01203R3040 612</t>
  </si>
  <si>
    <t xml:space="preserve">Приложение №5  к муниципальной программе "Развитие образования Хасанского муниципального округа" , утвержденной постановлением администрации Хасанского муниципального района,   от 02.09.2022   № 583-па </t>
  </si>
  <si>
    <t>Охват детей в возрасте от 5 до 18 лет программами дополнительного образования до 74,5% к 2025 году.</t>
  </si>
  <si>
    <t>Количество муниципальных дошкольных образовательных учреждений в которых были проведены капитальный ремонт зданий и благоустройство территорий в 2023 году -1.</t>
  </si>
  <si>
    <t>Приложение № 3  к постановлению администрации Хасанского муниципального округа от _________№____</t>
  </si>
  <si>
    <t xml:space="preserve">                                                                                                                                                                                                                                                                                                                                                                                                                                                                                                                                                                                                                                                                                                                                                                                                                                                                                                                                                                                                                                                                                                                                                                                                                                                                                                                                                                                                                                                                                                                                                                                                                                                                                                                                                                                                                                                                                                                                                                                                                                                                                                                                                                                                                                                                                                                                                                                                                                                                                                                                                                                                                                                                                                                                                                        </t>
  </si>
  <si>
    <t>плановый срок реализации</t>
  </si>
  <si>
    <t>фактический срок реализации</t>
  </si>
  <si>
    <t>Результаты</t>
  </si>
  <si>
    <t>Приложение № 3  к постановлению администрации Хасанского муниципального округа от 29.12.2023 № 2558-па</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</si>
</sst>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11"/>
      <color theme="1"/>
      <name val="Times New Roman"/>
      <family val="1"/>
      <charset val="204"/>
    </font>
    <font>
      <sz val="11"/>
      <color rgb="FF000000"/>
      <name val="Times New Roman"/>
      <family val="1"/>
      <charset val="204"/>
    </font>
    <font>
      <b/>
      <sz val="13"/>
      <color theme="1"/>
      <name val="Times New Roman"/>
      <family val="1"/>
      <charset val="204"/>
    </font>
    <font>
      <b/>
      <sz val="11"/>
      <color theme="1"/>
      <name val="Times New Roman"/>
      <family val="1"/>
      <charset val="204"/>
    </font>
    <font>
      <sz val="10"/>
      <color theme="1"/>
      <name val="Times New Roman"/>
      <family val="1"/>
      <charset val="204"/>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cellStyleXfs>
  <cellXfs count="143">
    <xf numFmtId="0" fontId="0" fillId="0" borderId="0" xfId="0"/>
    <xf numFmtId="49" fontId="1" fillId="0" borderId="0" xfId="0" applyNumberFormat="1" applyFont="1"/>
    <xf numFmtId="0" fontId="1" fillId="0" borderId="0" xfId="0" applyFont="1" applyAlignment="1">
      <alignment horizontal="left" vertical="top"/>
    </xf>
    <xf numFmtId="49" fontId="1" fillId="0" borderId="0" xfId="0" applyNumberFormat="1" applyFont="1" applyAlignment="1">
      <alignment horizontal="center" vertical="center"/>
    </xf>
    <xf numFmtId="0" fontId="1" fillId="0" borderId="0" xfId="0" applyFont="1"/>
    <xf numFmtId="0" fontId="1" fillId="0" borderId="0" xfId="0" applyFont="1" applyFill="1" applyAlignment="1">
      <alignment horizontal="center" vertical="top"/>
    </xf>
    <xf numFmtId="0" fontId="1" fillId="0" borderId="0" xfId="0" applyFont="1" applyFill="1" applyAlignment="1">
      <alignment horizontal="center" vertical="center"/>
    </xf>
    <xf numFmtId="0" fontId="1" fillId="0" borderId="1" xfId="0" applyFont="1" applyFill="1" applyBorder="1" applyAlignment="1">
      <alignment horizontal="center" vertical="top"/>
    </xf>
    <xf numFmtId="49" fontId="1" fillId="0" borderId="1" xfId="0" applyNumberFormat="1" applyFont="1" applyBorder="1" applyAlignment="1">
      <alignment horizontal="left" vertical="center" wrapText="1"/>
    </xf>
    <xf numFmtId="2" fontId="1" fillId="0" borderId="1" xfId="0" applyNumberFormat="1" applyFont="1" applyFill="1" applyBorder="1" applyAlignment="1">
      <alignment horizontal="center" vertical="top"/>
    </xf>
    <xf numFmtId="49" fontId="1" fillId="0" borderId="3" xfId="0" applyNumberFormat="1" applyFont="1" applyBorder="1" applyAlignment="1">
      <alignment horizontal="left" vertical="center" wrapText="1"/>
    </xf>
    <xf numFmtId="49" fontId="1" fillId="0" borderId="2" xfId="0" applyNumberFormat="1" applyFont="1" applyBorder="1" applyAlignment="1">
      <alignment horizontal="left" vertical="center" wrapText="1"/>
    </xf>
    <xf numFmtId="0" fontId="1" fillId="0" borderId="2" xfId="0" applyFont="1" applyFill="1" applyBorder="1" applyAlignment="1">
      <alignment vertical="center" wrapText="1"/>
    </xf>
    <xf numFmtId="49" fontId="1" fillId="0" borderId="3" xfId="0" applyNumberFormat="1" applyFont="1" applyBorder="1" applyAlignment="1">
      <alignment horizontal="left" vertical="center" wrapText="1"/>
    </xf>
    <xf numFmtId="49" fontId="1" fillId="0" borderId="2" xfId="0" applyNumberFormat="1" applyFont="1" applyFill="1" applyBorder="1" applyAlignment="1">
      <alignment vertical="center" wrapText="1"/>
    </xf>
    <xf numFmtId="49" fontId="1" fillId="0" borderId="7" xfId="0" applyNumberFormat="1" applyFont="1" applyBorder="1" applyAlignment="1">
      <alignment horizontal="left" vertical="center" wrapText="1"/>
    </xf>
    <xf numFmtId="2" fontId="1" fillId="0" borderId="3" xfId="0" applyNumberFormat="1" applyFont="1" applyFill="1" applyBorder="1" applyAlignment="1">
      <alignment horizontal="center" vertical="top"/>
    </xf>
    <xf numFmtId="49" fontId="1" fillId="0" borderId="3" xfId="0" applyNumberFormat="1" applyFont="1" applyBorder="1" applyAlignment="1">
      <alignment horizontal="left" vertical="center" wrapText="1"/>
    </xf>
    <xf numFmtId="0" fontId="1" fillId="0" borderId="7" xfId="0" applyFont="1" applyFill="1" applyBorder="1" applyAlignment="1">
      <alignment vertical="center" wrapText="1"/>
    </xf>
    <xf numFmtId="49" fontId="1" fillId="0" borderId="3" xfId="0" applyNumberFormat="1" applyFont="1" applyBorder="1" applyAlignment="1">
      <alignment horizontal="left" vertical="center" wrapText="1"/>
    </xf>
    <xf numFmtId="49" fontId="1" fillId="0" borderId="3" xfId="0" applyNumberFormat="1" applyFont="1" applyBorder="1" applyAlignment="1">
      <alignment horizontal="left" vertical="center" wrapText="1"/>
    </xf>
    <xf numFmtId="0" fontId="3" fillId="0" borderId="0" xfId="0" applyFont="1" applyBorder="1" applyAlignment="1">
      <alignment horizontal="center" vertical="top" wrapText="1"/>
    </xf>
    <xf numFmtId="2" fontId="1" fillId="0" borderId="0" xfId="0" applyNumberFormat="1" applyFont="1" applyFill="1" applyAlignment="1">
      <alignment horizontal="center" vertical="center"/>
    </xf>
    <xf numFmtId="2" fontId="1" fillId="0" borderId="0" xfId="0" applyNumberFormat="1" applyFont="1"/>
    <xf numFmtId="4" fontId="1" fillId="0" borderId="1" xfId="0" applyNumberFormat="1" applyFont="1" applyFill="1" applyBorder="1" applyAlignment="1">
      <alignment horizontal="center" vertical="top"/>
    </xf>
    <xf numFmtId="0" fontId="1" fillId="0" borderId="1" xfId="0" applyNumberFormat="1" applyFont="1" applyFill="1" applyBorder="1" applyAlignment="1">
      <alignment horizontal="center" vertical="top"/>
    </xf>
    <xf numFmtId="0" fontId="1" fillId="0" borderId="0" xfId="0" applyNumberFormat="1" applyFont="1" applyFill="1" applyAlignment="1">
      <alignment horizontal="center" vertical="center"/>
    </xf>
    <xf numFmtId="0" fontId="1" fillId="0" borderId="0" xfId="0" applyNumberFormat="1" applyFont="1" applyFill="1" applyAlignment="1">
      <alignment horizontal="center" vertical="top"/>
    </xf>
    <xf numFmtId="49" fontId="4" fillId="0" borderId="2" xfId="0" applyNumberFormat="1" applyFont="1" applyBorder="1" applyAlignment="1">
      <alignment horizontal="left" vertical="center" wrapText="1"/>
    </xf>
    <xf numFmtId="2" fontId="4" fillId="0" borderId="1" xfId="0" applyNumberFormat="1" applyFont="1" applyFill="1" applyBorder="1" applyAlignment="1">
      <alignment horizontal="center" vertical="top"/>
    </xf>
    <xf numFmtId="49" fontId="4" fillId="0" borderId="1" xfId="0" applyNumberFormat="1" applyFont="1" applyBorder="1" applyAlignment="1">
      <alignment horizontal="left" vertical="center" wrapText="1"/>
    </xf>
    <xf numFmtId="2" fontId="4" fillId="0" borderId="2" xfId="0" applyNumberFormat="1" applyFont="1" applyFill="1" applyBorder="1" applyAlignment="1">
      <alignment horizontal="center" vertical="top"/>
    </xf>
    <xf numFmtId="0" fontId="5" fillId="0" borderId="0" xfId="0" applyFont="1"/>
    <xf numFmtId="0" fontId="5" fillId="0" borderId="1" xfId="0" applyFont="1" applyBorder="1" applyAlignment="1">
      <alignment horizontal="center" vertical="center" wrapText="1"/>
    </xf>
    <xf numFmtId="0" fontId="5" fillId="0" borderId="6" xfId="0" applyFont="1" applyBorder="1"/>
    <xf numFmtId="0" fontId="5" fillId="0" borderId="1" xfId="0" applyFont="1" applyBorder="1" applyAlignment="1">
      <alignment horizontal="center" vertical="center" wrapText="1"/>
    </xf>
    <xf numFmtId="49" fontId="1" fillId="0" borderId="3" xfId="0" applyNumberFormat="1" applyFont="1" applyBorder="1" applyAlignment="1">
      <alignment horizontal="left" vertical="center" wrapText="1"/>
    </xf>
    <xf numFmtId="49" fontId="1" fillId="0" borderId="2" xfId="0" applyNumberFormat="1" applyFont="1" applyBorder="1" applyAlignment="1">
      <alignment horizontal="left" vertical="center" wrapText="1"/>
    </xf>
    <xf numFmtId="0" fontId="1" fillId="0" borderId="2" xfId="0" applyFont="1" applyFill="1" applyBorder="1" applyAlignment="1">
      <alignment horizontal="center" vertical="top"/>
    </xf>
    <xf numFmtId="49" fontId="1" fillId="0" borderId="2" xfId="0" applyNumberFormat="1" applyFont="1" applyBorder="1" applyAlignment="1">
      <alignment vertical="center" wrapText="1"/>
    </xf>
    <xf numFmtId="0" fontId="1" fillId="0" borderId="0" xfId="0" applyFont="1" applyAlignment="1">
      <alignment horizontal="left" vertical="top" wrapText="1"/>
    </xf>
    <xf numFmtId="49" fontId="1" fillId="0" borderId="3" xfId="0" applyNumberFormat="1"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7" xfId="0" applyNumberFormat="1" applyFont="1" applyBorder="1" applyAlignment="1">
      <alignment horizontal="center" vertical="center" wrapText="1"/>
    </xf>
    <xf numFmtId="49" fontId="1" fillId="0" borderId="2" xfId="0" applyNumberFormat="1" applyFont="1" applyBorder="1" applyAlignment="1">
      <alignment horizontal="center" vertical="center" wrapText="1"/>
    </xf>
    <xf numFmtId="0" fontId="1" fillId="0" borderId="3"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Border="1" applyAlignment="1">
      <alignment horizontal="left" vertical="center" wrapText="1"/>
    </xf>
    <xf numFmtId="0" fontId="1" fillId="0" borderId="7"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2" xfId="0" applyFont="1" applyFill="1" applyBorder="1" applyAlignment="1">
      <alignment horizontal="left" vertical="center" wrapText="1"/>
    </xf>
    <xf numFmtId="49" fontId="2" fillId="0" borderId="3" xfId="0" applyNumberFormat="1" applyFont="1" applyBorder="1" applyAlignment="1">
      <alignment horizontal="center" vertical="center" wrapText="1"/>
    </xf>
    <xf numFmtId="49" fontId="2" fillId="0" borderId="7"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left" vertical="center" wrapText="1"/>
    </xf>
    <xf numFmtId="49" fontId="1" fillId="0" borderId="6" xfId="0" applyNumberFormat="1" applyFont="1" applyFill="1" applyBorder="1" applyAlignment="1">
      <alignment horizontal="left" vertical="center" wrapText="1"/>
    </xf>
    <xf numFmtId="49" fontId="1" fillId="0" borderId="9" xfId="0" applyNumberFormat="1" applyFont="1" applyBorder="1" applyAlignment="1">
      <alignment horizontal="left" wrapText="1"/>
    </xf>
    <xf numFmtId="49" fontId="1" fillId="0" borderId="0" xfId="0" applyNumberFormat="1" applyFont="1" applyBorder="1" applyAlignment="1">
      <alignment horizontal="left" wrapText="1"/>
    </xf>
    <xf numFmtId="49" fontId="1" fillId="0" borderId="10" xfId="0" applyNumberFormat="1" applyFont="1" applyBorder="1" applyAlignment="1">
      <alignment horizontal="left" wrapText="1"/>
    </xf>
    <xf numFmtId="49" fontId="1" fillId="0" borderId="3" xfId="0" applyNumberFormat="1" applyFont="1" applyFill="1" applyBorder="1" applyAlignment="1">
      <alignment horizontal="center" vertical="center"/>
    </xf>
    <xf numFmtId="49" fontId="1" fillId="0" borderId="7" xfId="0" applyNumberFormat="1" applyFont="1" applyFill="1" applyBorder="1" applyAlignment="1">
      <alignment horizontal="center" vertical="center"/>
    </xf>
    <xf numFmtId="49" fontId="1" fillId="0" borderId="2" xfId="0" applyNumberFormat="1" applyFont="1" applyFill="1" applyBorder="1" applyAlignment="1">
      <alignment horizontal="center" vertical="center"/>
    </xf>
    <xf numFmtId="0" fontId="1" fillId="0" borderId="4" xfId="0" applyFont="1" applyFill="1" applyBorder="1" applyAlignment="1">
      <alignment horizontal="center" vertical="top"/>
    </xf>
    <xf numFmtId="0" fontId="1" fillId="0" borderId="5" xfId="0" applyFont="1" applyFill="1" applyBorder="1" applyAlignment="1">
      <alignment horizontal="center" vertical="top"/>
    </xf>
    <xf numFmtId="0" fontId="1" fillId="0" borderId="6" xfId="0" applyFont="1" applyFill="1" applyBorder="1" applyAlignment="1">
      <alignment horizontal="center" vertical="top"/>
    </xf>
    <xf numFmtId="0" fontId="1" fillId="0" borderId="3" xfId="0" applyFont="1" applyBorder="1" applyAlignment="1">
      <alignment horizontal="center" vertical="top" wrapText="1"/>
    </xf>
    <xf numFmtId="0" fontId="1" fillId="0" borderId="2" xfId="0" applyFont="1" applyBorder="1" applyAlignment="1">
      <alignment horizontal="center" vertical="top" wrapText="1"/>
    </xf>
    <xf numFmtId="49" fontId="1" fillId="0" borderId="1" xfId="0" applyNumberFormat="1" applyFont="1" applyBorder="1" applyAlignment="1">
      <alignment horizontal="left"/>
    </xf>
    <xf numFmtId="49" fontId="1" fillId="0" borderId="11" xfId="0" applyNumberFormat="1" applyFont="1" applyBorder="1" applyAlignment="1">
      <alignment horizontal="left" wrapText="1"/>
    </xf>
    <xf numFmtId="49" fontId="1" fillId="0" borderId="12" xfId="0" applyNumberFormat="1" applyFont="1" applyBorder="1" applyAlignment="1">
      <alignment horizontal="left" wrapText="1"/>
    </xf>
    <xf numFmtId="49" fontId="1" fillId="0" borderId="13" xfId="0" applyNumberFormat="1" applyFont="1" applyBorder="1" applyAlignment="1">
      <alignment horizontal="left" wrapText="1"/>
    </xf>
    <xf numFmtId="0" fontId="5" fillId="0" borderId="3" xfId="0" applyFont="1" applyBorder="1" applyAlignment="1">
      <alignment horizontal="center" wrapText="1"/>
    </xf>
    <xf numFmtId="0" fontId="5" fillId="0" borderId="7" xfId="0" applyFont="1" applyBorder="1" applyAlignment="1">
      <alignment horizontal="center" wrapText="1"/>
    </xf>
    <xf numFmtId="0" fontId="5" fillId="0" borderId="2" xfId="0" applyFont="1" applyBorder="1" applyAlignment="1">
      <alignment horizontal="center" wrapText="1"/>
    </xf>
    <xf numFmtId="49" fontId="1" fillId="0" borderId="3" xfId="0" applyNumberFormat="1" applyFont="1" applyBorder="1" applyAlignment="1">
      <alignment horizontal="center"/>
    </xf>
    <xf numFmtId="49" fontId="1" fillId="0" borderId="2" xfId="0" applyNumberFormat="1" applyFont="1" applyBorder="1" applyAlignment="1">
      <alignment horizontal="center"/>
    </xf>
    <xf numFmtId="0" fontId="1" fillId="0" borderId="3" xfId="0" applyFont="1" applyBorder="1" applyAlignment="1">
      <alignment horizontal="left" vertical="top" wrapText="1"/>
    </xf>
    <xf numFmtId="0" fontId="1" fillId="0" borderId="2" xfId="0" applyFont="1" applyBorder="1" applyAlignment="1">
      <alignment horizontal="left" vertical="top" wrapText="1"/>
    </xf>
    <xf numFmtId="49" fontId="1" fillId="0" borderId="3" xfId="0" applyNumberFormat="1" applyFont="1" applyBorder="1" applyAlignment="1">
      <alignment horizontal="left" vertical="center" wrapText="1"/>
    </xf>
    <xf numFmtId="49" fontId="1" fillId="0" borderId="2" xfId="0" applyNumberFormat="1" applyFont="1" applyBorder="1" applyAlignment="1">
      <alignment horizontal="left" vertical="center" wrapText="1"/>
    </xf>
    <xf numFmtId="0" fontId="5" fillId="0" borderId="3" xfId="0" applyFont="1" applyBorder="1" applyAlignment="1">
      <alignment horizontal="center" vertical="center" wrapText="1"/>
    </xf>
    <xf numFmtId="0" fontId="5" fillId="0" borderId="7" xfId="0" applyFont="1" applyBorder="1" applyAlignment="1">
      <alignment horizontal="center" vertical="center" wrapText="1"/>
    </xf>
    <xf numFmtId="0" fontId="5" fillId="0" borderId="2" xfId="0" applyFont="1" applyBorder="1" applyAlignment="1">
      <alignment horizontal="center" vertical="center" wrapText="1"/>
    </xf>
    <xf numFmtId="0" fontId="3" fillId="0" borderId="8" xfId="0" applyFont="1" applyBorder="1" applyAlignment="1">
      <alignment horizontal="center" vertical="top" wrapText="1"/>
    </xf>
    <xf numFmtId="49" fontId="1" fillId="0" borderId="7" xfId="0" applyNumberFormat="1" applyFont="1" applyBorder="1" applyAlignment="1">
      <alignment horizontal="center"/>
    </xf>
    <xf numFmtId="0" fontId="5" fillId="0" borderId="3" xfId="0" applyFont="1" applyBorder="1" applyAlignment="1">
      <alignment horizontal="center" vertical="top" wrapText="1"/>
    </xf>
    <xf numFmtId="0" fontId="5" fillId="0" borderId="7" xfId="0" applyFont="1" applyBorder="1" applyAlignment="1">
      <alignment horizontal="center" vertical="top" wrapText="1"/>
    </xf>
    <xf numFmtId="0" fontId="5" fillId="0" borderId="2" xfId="0" applyFont="1" applyBorder="1" applyAlignment="1">
      <alignment horizontal="center" vertical="top" wrapText="1"/>
    </xf>
    <xf numFmtId="0" fontId="1" fillId="0" borderId="7" xfId="0" applyFont="1" applyBorder="1" applyAlignment="1">
      <alignment horizontal="center" vertical="top"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1"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2"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1" fillId="0" borderId="14" xfId="0" applyFont="1" applyFill="1" applyBorder="1" applyAlignment="1">
      <alignment horizontal="left" vertical="center" wrapText="1"/>
    </xf>
    <xf numFmtId="49" fontId="1" fillId="0" borderId="11" xfId="0" applyNumberFormat="1" applyFont="1" applyFill="1" applyBorder="1" applyAlignment="1">
      <alignment horizontal="left" vertical="center" wrapText="1"/>
    </xf>
    <xf numFmtId="49" fontId="1" fillId="0" borderId="12" xfId="0" applyNumberFormat="1" applyFont="1" applyFill="1" applyBorder="1" applyAlignment="1">
      <alignment horizontal="left" vertical="center" wrapText="1"/>
    </xf>
    <xf numFmtId="49" fontId="1" fillId="0" borderId="13" xfId="0" applyNumberFormat="1" applyFont="1" applyFill="1" applyBorder="1" applyAlignment="1">
      <alignment horizontal="left" vertical="center" wrapText="1"/>
    </xf>
    <xf numFmtId="49" fontId="2" fillId="0" borderId="11" xfId="0" applyNumberFormat="1" applyFont="1" applyBorder="1" applyAlignment="1">
      <alignment horizontal="left" vertical="center" wrapText="1"/>
    </xf>
    <xf numFmtId="49" fontId="2" fillId="0" borderId="12" xfId="0" applyNumberFormat="1" applyFont="1" applyBorder="1" applyAlignment="1">
      <alignment horizontal="left" vertical="center" wrapText="1"/>
    </xf>
    <xf numFmtId="49" fontId="2" fillId="0" borderId="13" xfId="0" applyNumberFormat="1" applyFont="1" applyBorder="1" applyAlignment="1">
      <alignment horizontal="left" vertical="center" wrapText="1"/>
    </xf>
    <xf numFmtId="0" fontId="5" fillId="0" borderId="3" xfId="0" applyFont="1" applyBorder="1" applyAlignment="1">
      <alignment horizontal="left" vertical="center" wrapText="1"/>
    </xf>
    <xf numFmtId="0" fontId="5" fillId="0" borderId="7" xfId="0" applyFont="1" applyBorder="1" applyAlignment="1">
      <alignment horizontal="left" vertical="center" wrapText="1"/>
    </xf>
    <xf numFmtId="0" fontId="5" fillId="0" borderId="1" xfId="0" applyFont="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5" fillId="0" borderId="3" xfId="0" applyFont="1" applyBorder="1" applyAlignment="1">
      <alignment horizontal="center"/>
    </xf>
    <xf numFmtId="0" fontId="5" fillId="0" borderId="7" xfId="0" applyFont="1" applyBorder="1" applyAlignment="1">
      <alignment horizontal="center"/>
    </xf>
    <xf numFmtId="0" fontId="5" fillId="0" borderId="2" xfId="0" applyFont="1" applyBorder="1" applyAlignment="1">
      <alignment horizontal="center"/>
    </xf>
    <xf numFmtId="49" fontId="1" fillId="0" borderId="9" xfId="0" applyNumberFormat="1" applyFont="1" applyFill="1" applyBorder="1" applyAlignment="1">
      <alignment horizontal="left" vertical="center" wrapText="1"/>
    </xf>
    <xf numFmtId="49" fontId="1"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left" vertical="center" wrapText="1"/>
    </xf>
    <xf numFmtId="0" fontId="5" fillId="0" borderId="2" xfId="0" applyFont="1" applyBorder="1" applyAlignment="1">
      <alignment horizontal="left" vertical="center" wrapText="1"/>
    </xf>
    <xf numFmtId="0" fontId="5" fillId="0" borderId="13"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4" xfId="0" applyFont="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2" fontId="4" fillId="0" borderId="3" xfId="0" applyNumberFormat="1" applyFont="1" applyFill="1" applyBorder="1" applyAlignment="1">
      <alignment horizontal="center" vertical="top"/>
    </xf>
    <xf numFmtId="2" fontId="4" fillId="0" borderId="7" xfId="0" applyNumberFormat="1" applyFont="1" applyFill="1" applyBorder="1" applyAlignment="1">
      <alignment horizontal="center" vertical="top"/>
    </xf>
    <xf numFmtId="2" fontId="4" fillId="0" borderId="2" xfId="0" applyNumberFormat="1" applyFont="1" applyFill="1" applyBorder="1" applyAlignment="1">
      <alignment horizontal="center" vertical="top"/>
    </xf>
    <xf numFmtId="2" fontId="1" fillId="0" borderId="3" xfId="0" applyNumberFormat="1" applyFont="1" applyFill="1" applyBorder="1" applyAlignment="1">
      <alignment horizontal="center" vertical="top"/>
    </xf>
    <xf numFmtId="2" fontId="1" fillId="0" borderId="7" xfId="0" applyNumberFormat="1" applyFont="1" applyFill="1" applyBorder="1" applyAlignment="1">
      <alignment horizontal="center" vertical="top"/>
    </xf>
    <xf numFmtId="2" fontId="1" fillId="0" borderId="2" xfId="0" applyNumberFormat="1" applyFont="1" applyFill="1" applyBorder="1" applyAlignment="1">
      <alignment horizontal="center" vertical="top"/>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3"/>
  <sheetViews>
    <sheetView workbookViewId="0">
      <pane xSplit="6" ySplit="6" topLeftCell="G7" activePane="bottomRight" state="frozen"/>
      <selection pane="topRight" activeCell="D1" sqref="D1"/>
      <selection pane="bottomLeft" activeCell="A7" sqref="A7"/>
      <selection pane="bottomRight" activeCell="M4" sqref="M4:M6"/>
    </sheetView>
  </sheetViews>
  <sheetFormatPr defaultRowHeight="15" x14ac:dyDescent="0.25"/>
  <cols>
    <col min="1" max="1" width="5" style="1" customWidth="1"/>
    <col min="2" max="2" width="25.42578125" style="2" customWidth="1"/>
    <col min="3" max="3" width="15.140625" style="2" customWidth="1"/>
    <col min="4" max="4" width="11.28515625" style="2" customWidth="1"/>
    <col min="5" max="5" width="12.140625" style="2" customWidth="1"/>
    <col min="6" max="6" width="28.140625" style="3" customWidth="1"/>
    <col min="7" max="7" width="13.5703125" style="5" customWidth="1"/>
    <col min="8" max="8" width="14" style="5" customWidth="1"/>
    <col min="9" max="9" width="13.7109375" style="5" customWidth="1"/>
    <col min="10" max="10" width="12.42578125" style="6" hidden="1" customWidth="1"/>
    <col min="11" max="11" width="13.28515625" style="6" hidden="1" customWidth="1"/>
    <col min="12" max="12" width="13.28515625" style="5" customWidth="1"/>
    <col min="13" max="13" width="19.5703125" style="32" customWidth="1"/>
    <col min="14" max="14" width="9.140625" style="4"/>
    <col min="15" max="15" width="12.85546875" style="4" customWidth="1"/>
    <col min="16" max="16384" width="9.140625" style="4"/>
  </cols>
  <sheetData>
    <row r="1" spans="1:15" ht="37.5" customHeight="1" x14ac:dyDescent="0.25">
      <c r="G1" s="40" t="s">
        <v>254</v>
      </c>
      <c r="H1" s="40"/>
      <c r="I1" s="40"/>
      <c r="J1" s="40"/>
      <c r="K1" s="40"/>
      <c r="L1" s="40"/>
      <c r="M1" s="40"/>
    </row>
    <row r="2" spans="1:15" ht="50.25" customHeight="1" x14ac:dyDescent="0.25">
      <c r="G2" s="40" t="s">
        <v>246</v>
      </c>
      <c r="H2" s="40"/>
      <c r="I2" s="40"/>
      <c r="J2" s="40"/>
      <c r="K2" s="40"/>
      <c r="L2" s="40"/>
      <c r="M2" s="40"/>
    </row>
    <row r="3" spans="1:15" ht="44.25" customHeight="1" x14ac:dyDescent="0.25">
      <c r="B3" s="90" t="s">
        <v>242</v>
      </c>
      <c r="C3" s="90"/>
      <c r="D3" s="90"/>
      <c r="E3" s="90"/>
      <c r="F3" s="90"/>
      <c r="G3" s="90"/>
      <c r="H3" s="90"/>
      <c r="I3" s="90"/>
      <c r="J3" s="90"/>
      <c r="K3" s="90"/>
      <c r="L3" s="21"/>
    </row>
    <row r="4" spans="1:15" x14ac:dyDescent="0.25">
      <c r="L4" s="7"/>
      <c r="M4" s="78" t="s">
        <v>143</v>
      </c>
    </row>
    <row r="5" spans="1:15" x14ac:dyDescent="0.25">
      <c r="A5" s="81" t="s">
        <v>46</v>
      </c>
      <c r="B5" s="83" t="s">
        <v>115</v>
      </c>
      <c r="C5" s="72" t="s">
        <v>116</v>
      </c>
      <c r="D5" s="72" t="s">
        <v>117</v>
      </c>
      <c r="E5" s="72" t="s">
        <v>118</v>
      </c>
      <c r="F5" s="85" t="s">
        <v>250</v>
      </c>
      <c r="G5" s="69" t="s">
        <v>47</v>
      </c>
      <c r="H5" s="70"/>
      <c r="I5" s="71"/>
      <c r="L5" s="7"/>
      <c r="M5" s="79"/>
    </row>
    <row r="6" spans="1:15" ht="30" customHeight="1" x14ac:dyDescent="0.25">
      <c r="A6" s="82"/>
      <c r="B6" s="84"/>
      <c r="C6" s="73"/>
      <c r="D6" s="73"/>
      <c r="E6" s="73"/>
      <c r="F6" s="86"/>
      <c r="G6" s="7">
        <v>2023</v>
      </c>
      <c r="H6" s="25">
        <v>2024</v>
      </c>
      <c r="I6" s="25">
        <v>2025</v>
      </c>
      <c r="J6" s="26"/>
      <c r="K6" s="26"/>
      <c r="L6" s="27">
        <v>2026</v>
      </c>
      <c r="M6" s="80"/>
    </row>
    <row r="7" spans="1:15" ht="21.75" customHeight="1" x14ac:dyDescent="0.25">
      <c r="A7" s="81"/>
      <c r="B7" s="53" t="s">
        <v>233</v>
      </c>
      <c r="C7" s="72" t="s">
        <v>158</v>
      </c>
      <c r="D7" s="72" t="s">
        <v>225</v>
      </c>
      <c r="E7" s="72" t="s">
        <v>202</v>
      </c>
      <c r="F7" s="28" t="s">
        <v>208</v>
      </c>
      <c r="G7" s="29">
        <f>G10+G9+G8</f>
        <v>803442.68000000017</v>
      </c>
      <c r="H7" s="29">
        <f t="shared" ref="H7:L7" si="0">H10+H9+H8</f>
        <v>791803.33000000007</v>
      </c>
      <c r="I7" s="29">
        <f t="shared" si="0"/>
        <v>814634.04</v>
      </c>
      <c r="J7" s="29">
        <f t="shared" ca="1" si="0"/>
        <v>49843.12</v>
      </c>
      <c r="K7" s="29">
        <f t="shared" ca="1" si="0"/>
        <v>49843.12</v>
      </c>
      <c r="L7" s="29">
        <f t="shared" si="0"/>
        <v>851428.79000000015</v>
      </c>
      <c r="M7" s="87" t="s">
        <v>150</v>
      </c>
      <c r="O7" s="23"/>
    </row>
    <row r="8" spans="1:15" ht="45" x14ac:dyDescent="0.25">
      <c r="A8" s="91"/>
      <c r="B8" s="54"/>
      <c r="C8" s="95"/>
      <c r="D8" s="95"/>
      <c r="E8" s="95"/>
      <c r="F8" s="11" t="s">
        <v>1</v>
      </c>
      <c r="G8" s="9">
        <f t="shared" ref="G8:I10" si="1">G17+G73+G154+G232+G256+G315</f>
        <v>39231.049999999996</v>
      </c>
      <c r="H8" s="9">
        <f t="shared" si="1"/>
        <v>45316.000800000002</v>
      </c>
      <c r="I8" s="9">
        <f t="shared" si="1"/>
        <v>45316.000800000002</v>
      </c>
      <c r="J8" s="9">
        <f t="shared" ref="J8:L8" ca="1" si="2">J17+J73+J154+J232+J256+J315</f>
        <v>43762.490000000005</v>
      </c>
      <c r="K8" s="9">
        <f t="shared" ca="1" si="2"/>
        <v>43762.490000000005</v>
      </c>
      <c r="L8" s="9">
        <f t="shared" si="2"/>
        <v>45853.484600000003</v>
      </c>
      <c r="M8" s="88"/>
    </row>
    <row r="9" spans="1:15" ht="45" x14ac:dyDescent="0.25">
      <c r="A9" s="91"/>
      <c r="B9" s="54"/>
      <c r="C9" s="95"/>
      <c r="D9" s="95"/>
      <c r="E9" s="95"/>
      <c r="F9" s="11" t="s">
        <v>49</v>
      </c>
      <c r="G9" s="9">
        <f t="shared" si="1"/>
        <v>362215.85</v>
      </c>
      <c r="H9" s="9">
        <f t="shared" si="1"/>
        <v>392666.99920000002</v>
      </c>
      <c r="I9" s="9">
        <f t="shared" si="1"/>
        <v>413004.07920000004</v>
      </c>
      <c r="J9" s="9">
        <f t="shared" ref="J9:L9" ca="1" si="3">J18+J74+J155+J233+J257+J316</f>
        <v>6080.63</v>
      </c>
      <c r="K9" s="9">
        <f t="shared" ca="1" si="3"/>
        <v>6080.63</v>
      </c>
      <c r="L9" s="9">
        <f t="shared" si="3"/>
        <v>434113.77540000004</v>
      </c>
      <c r="M9" s="88"/>
    </row>
    <row r="10" spans="1:15" ht="30" customHeight="1" x14ac:dyDescent="0.25">
      <c r="A10" s="91"/>
      <c r="B10" s="54"/>
      <c r="C10" s="95"/>
      <c r="D10" s="95"/>
      <c r="E10" s="95"/>
      <c r="F10" s="11" t="s">
        <v>48</v>
      </c>
      <c r="G10" s="9">
        <f t="shared" si="1"/>
        <v>401995.78000000009</v>
      </c>
      <c r="H10" s="9">
        <f t="shared" si="1"/>
        <v>353820.32999999996</v>
      </c>
      <c r="I10" s="9">
        <f t="shared" si="1"/>
        <v>356313.95999999996</v>
      </c>
      <c r="J10" s="9">
        <f t="shared" ref="J10:L10" si="4">J19+J75+J156+J234+J258+J317</f>
        <v>0</v>
      </c>
      <c r="K10" s="9">
        <f t="shared" si="4"/>
        <v>0</v>
      </c>
      <c r="L10" s="9">
        <f t="shared" si="4"/>
        <v>371461.53000000009</v>
      </c>
      <c r="M10" s="88"/>
    </row>
    <row r="11" spans="1:15" ht="30" x14ac:dyDescent="0.25">
      <c r="A11" s="91"/>
      <c r="B11" s="54"/>
      <c r="C11" s="95"/>
      <c r="D11" s="95"/>
      <c r="E11" s="95"/>
      <c r="F11" s="15" t="s">
        <v>2</v>
      </c>
      <c r="G11" s="16">
        <v>0</v>
      </c>
      <c r="H11" s="16">
        <v>0</v>
      </c>
      <c r="I11" s="16">
        <v>0</v>
      </c>
      <c r="J11" s="16">
        <v>0</v>
      </c>
      <c r="K11" s="16">
        <v>0</v>
      </c>
      <c r="L11" s="16">
        <v>0</v>
      </c>
      <c r="M11" s="89"/>
    </row>
    <row r="12" spans="1:15" ht="18.75" customHeight="1" x14ac:dyDescent="0.25">
      <c r="A12" s="74" t="s">
        <v>21</v>
      </c>
      <c r="B12" s="74" t="s">
        <v>21</v>
      </c>
      <c r="C12" s="74" t="s">
        <v>21</v>
      </c>
      <c r="D12" s="74" t="s">
        <v>21</v>
      </c>
      <c r="E12" s="74" t="s">
        <v>21</v>
      </c>
      <c r="F12" s="74" t="s">
        <v>21</v>
      </c>
      <c r="G12" s="74" t="s">
        <v>21</v>
      </c>
      <c r="H12" s="74" t="s">
        <v>21</v>
      </c>
      <c r="I12" s="74" t="s">
        <v>21</v>
      </c>
      <c r="J12" s="74" t="s">
        <v>21</v>
      </c>
      <c r="K12" s="74" t="s">
        <v>21</v>
      </c>
      <c r="L12" s="74"/>
      <c r="M12" s="74" t="s">
        <v>21</v>
      </c>
    </row>
    <row r="13" spans="1:15" ht="18.75" customHeight="1" x14ac:dyDescent="0.25">
      <c r="A13" s="74" t="s">
        <v>119</v>
      </c>
      <c r="B13" s="74"/>
      <c r="C13" s="74"/>
      <c r="D13" s="74"/>
      <c r="E13" s="74"/>
      <c r="F13" s="74"/>
      <c r="G13" s="74"/>
      <c r="H13" s="74"/>
      <c r="I13" s="74"/>
      <c r="J13" s="74"/>
      <c r="K13" s="74"/>
      <c r="L13" s="74"/>
      <c r="M13" s="74"/>
    </row>
    <row r="14" spans="1:15" ht="30.75" customHeight="1" x14ac:dyDescent="0.25">
      <c r="A14" s="75" t="s">
        <v>121</v>
      </c>
      <c r="B14" s="76"/>
      <c r="C14" s="76"/>
      <c r="D14" s="76"/>
      <c r="E14" s="76"/>
      <c r="F14" s="76"/>
      <c r="G14" s="76"/>
      <c r="H14" s="76"/>
      <c r="I14" s="76"/>
      <c r="J14" s="76"/>
      <c r="K14" s="76"/>
      <c r="L14" s="76"/>
      <c r="M14" s="77"/>
    </row>
    <row r="15" spans="1:15" ht="20.25" customHeight="1" x14ac:dyDescent="0.25">
      <c r="A15" s="63" t="s">
        <v>120</v>
      </c>
      <c r="B15" s="64"/>
      <c r="C15" s="64"/>
      <c r="D15" s="64"/>
      <c r="E15" s="64"/>
      <c r="F15" s="64"/>
      <c r="G15" s="64"/>
      <c r="H15" s="64"/>
      <c r="I15" s="64"/>
      <c r="J15" s="64"/>
      <c r="K15" s="64"/>
      <c r="L15" s="64"/>
      <c r="M15" s="65"/>
    </row>
    <row r="16" spans="1:15" ht="34.5" customHeight="1" x14ac:dyDescent="0.25">
      <c r="A16" s="41">
        <v>1</v>
      </c>
      <c r="B16" s="53" t="s">
        <v>21</v>
      </c>
      <c r="C16" s="47" t="s">
        <v>149</v>
      </c>
      <c r="D16" s="72" t="s">
        <v>225</v>
      </c>
      <c r="E16" s="41" t="s">
        <v>203</v>
      </c>
      <c r="F16" s="30" t="s">
        <v>0</v>
      </c>
      <c r="G16" s="29">
        <f>G17+G18+G19+G20</f>
        <v>251062.25</v>
      </c>
      <c r="H16" s="29">
        <f>H17+H18+H19+H20</f>
        <v>245724.03</v>
      </c>
      <c r="I16" s="29">
        <f>I17+I18+I19+I20</f>
        <v>255754.94</v>
      </c>
      <c r="J16" s="29">
        <f t="shared" ref="J16:L16" si="5">J17+J18+J19+J20</f>
        <v>0</v>
      </c>
      <c r="K16" s="29">
        <f t="shared" si="5"/>
        <v>0</v>
      </c>
      <c r="L16" s="29">
        <f t="shared" si="5"/>
        <v>269828.65000000002</v>
      </c>
      <c r="M16" s="92" t="s">
        <v>215</v>
      </c>
    </row>
    <row r="17" spans="1:13" ht="50.25" customHeight="1" x14ac:dyDescent="0.25">
      <c r="A17" s="42"/>
      <c r="B17" s="54"/>
      <c r="C17" s="48"/>
      <c r="D17" s="95"/>
      <c r="E17" s="42"/>
      <c r="F17" s="8" t="s">
        <v>1</v>
      </c>
      <c r="G17" s="9">
        <f t="shared" ref="G17:L19" si="6">G22+G29</f>
        <v>0</v>
      </c>
      <c r="H17" s="9">
        <f t="shared" si="6"/>
        <v>0</v>
      </c>
      <c r="I17" s="9">
        <f t="shared" si="6"/>
        <v>0</v>
      </c>
      <c r="J17" s="9">
        <f t="shared" si="6"/>
        <v>0</v>
      </c>
      <c r="K17" s="9">
        <f t="shared" si="6"/>
        <v>0</v>
      </c>
      <c r="L17" s="9">
        <f t="shared" si="6"/>
        <v>0</v>
      </c>
      <c r="M17" s="93"/>
    </row>
    <row r="18" spans="1:13" ht="45" x14ac:dyDescent="0.25">
      <c r="A18" s="42"/>
      <c r="B18" s="54"/>
      <c r="C18" s="48"/>
      <c r="D18" s="95"/>
      <c r="E18" s="42"/>
      <c r="F18" s="8" t="s">
        <v>49</v>
      </c>
      <c r="G18" s="9">
        <f t="shared" si="6"/>
        <v>132708.56</v>
      </c>
      <c r="H18" s="9">
        <f t="shared" si="6"/>
        <v>128599.61</v>
      </c>
      <c r="I18" s="9">
        <f t="shared" si="6"/>
        <v>136423.63</v>
      </c>
      <c r="J18" s="9">
        <f t="shared" si="6"/>
        <v>0</v>
      </c>
      <c r="K18" s="9">
        <f t="shared" si="6"/>
        <v>0</v>
      </c>
      <c r="L18" s="9">
        <f t="shared" si="6"/>
        <v>144370.92000000001</v>
      </c>
      <c r="M18" s="93"/>
    </row>
    <row r="19" spans="1:13" ht="30" x14ac:dyDescent="0.25">
      <c r="A19" s="42"/>
      <c r="B19" s="54"/>
      <c r="C19" s="48"/>
      <c r="D19" s="95"/>
      <c r="E19" s="42"/>
      <c r="F19" s="8" t="s">
        <v>48</v>
      </c>
      <c r="G19" s="9">
        <f t="shared" si="6"/>
        <v>118353.69</v>
      </c>
      <c r="H19" s="9">
        <f t="shared" si="6"/>
        <v>117124.42</v>
      </c>
      <c r="I19" s="9">
        <f t="shared" si="6"/>
        <v>119331.31</v>
      </c>
      <c r="J19" s="9">
        <f t="shared" si="6"/>
        <v>0</v>
      </c>
      <c r="K19" s="9">
        <f t="shared" si="6"/>
        <v>0</v>
      </c>
      <c r="L19" s="9">
        <f t="shared" si="6"/>
        <v>125457.73</v>
      </c>
      <c r="M19" s="93"/>
    </row>
    <row r="20" spans="1:13" ht="29.25" customHeight="1" x14ac:dyDescent="0.25">
      <c r="A20" s="14"/>
      <c r="B20" s="55"/>
      <c r="C20" s="49"/>
      <c r="D20" s="95"/>
      <c r="E20" s="43"/>
      <c r="F20" s="8" t="s">
        <v>2</v>
      </c>
      <c r="G20" s="9">
        <f>G25</f>
        <v>0</v>
      </c>
      <c r="H20" s="9">
        <f t="shared" ref="H20:L20" si="7">H25</f>
        <v>0</v>
      </c>
      <c r="I20" s="9">
        <f t="shared" si="7"/>
        <v>0</v>
      </c>
      <c r="J20" s="9">
        <f t="shared" si="7"/>
        <v>0</v>
      </c>
      <c r="K20" s="9">
        <f t="shared" si="7"/>
        <v>0</v>
      </c>
      <c r="L20" s="9">
        <f t="shared" si="7"/>
        <v>0</v>
      </c>
      <c r="M20" s="93"/>
    </row>
    <row r="21" spans="1:13" ht="22.5" customHeight="1" x14ac:dyDescent="0.25">
      <c r="A21" s="41" t="s">
        <v>3</v>
      </c>
      <c r="B21" s="53" t="s">
        <v>44</v>
      </c>
      <c r="C21" s="47" t="s">
        <v>149</v>
      </c>
      <c r="D21" s="72" t="s">
        <v>225</v>
      </c>
      <c r="E21" s="41" t="s">
        <v>160</v>
      </c>
      <c r="F21" s="8" t="s">
        <v>0</v>
      </c>
      <c r="G21" s="9">
        <f>G22+G23+G24+G25</f>
        <v>129268.35</v>
      </c>
      <c r="H21" s="9">
        <f t="shared" ref="H21:L21" si="8">H22+H23+H24+H25</f>
        <v>128599.61</v>
      </c>
      <c r="I21" s="9">
        <f t="shared" si="8"/>
        <v>136423.63</v>
      </c>
      <c r="J21" s="9">
        <f t="shared" si="8"/>
        <v>0</v>
      </c>
      <c r="K21" s="9">
        <f t="shared" si="8"/>
        <v>0</v>
      </c>
      <c r="L21" s="9">
        <f t="shared" si="8"/>
        <v>144370.92000000001</v>
      </c>
      <c r="M21" s="93"/>
    </row>
    <row r="22" spans="1:13" ht="46.5" customHeight="1" x14ac:dyDescent="0.25">
      <c r="A22" s="42"/>
      <c r="B22" s="54"/>
      <c r="C22" s="48"/>
      <c r="D22" s="95"/>
      <c r="E22" s="42"/>
      <c r="F22" s="8" t="s">
        <v>1</v>
      </c>
      <c r="G22" s="9">
        <v>0</v>
      </c>
      <c r="H22" s="9">
        <v>0</v>
      </c>
      <c r="I22" s="9">
        <v>0</v>
      </c>
      <c r="L22" s="7">
        <v>0</v>
      </c>
      <c r="M22" s="93"/>
    </row>
    <row r="23" spans="1:13" ht="55.5" customHeight="1" x14ac:dyDescent="0.25">
      <c r="A23" s="42"/>
      <c r="B23" s="54"/>
      <c r="C23" s="48"/>
      <c r="D23" s="95"/>
      <c r="E23" s="42"/>
      <c r="F23" s="8" t="s">
        <v>49</v>
      </c>
      <c r="G23" s="9">
        <v>129268.35</v>
      </c>
      <c r="H23" s="9">
        <v>128599.61</v>
      </c>
      <c r="I23" s="9">
        <v>136423.63</v>
      </c>
      <c r="L23" s="7">
        <v>144370.92000000001</v>
      </c>
      <c r="M23" s="93"/>
    </row>
    <row r="24" spans="1:13" ht="43.5" customHeight="1" x14ac:dyDescent="0.25">
      <c r="A24" s="42"/>
      <c r="B24" s="54"/>
      <c r="C24" s="48"/>
      <c r="D24" s="95"/>
      <c r="E24" s="42"/>
      <c r="F24" s="8" t="s">
        <v>48</v>
      </c>
      <c r="G24" s="9">
        <v>0</v>
      </c>
      <c r="H24" s="9">
        <v>0</v>
      </c>
      <c r="I24" s="9">
        <v>0</v>
      </c>
      <c r="L24" s="7">
        <v>0</v>
      </c>
      <c r="M24" s="93"/>
    </row>
    <row r="25" spans="1:13" ht="37.5" customHeight="1" x14ac:dyDescent="0.25">
      <c r="A25" s="42"/>
      <c r="B25" s="55"/>
      <c r="C25" s="49"/>
      <c r="D25" s="95"/>
      <c r="E25" s="43"/>
      <c r="F25" s="10" t="s">
        <v>2</v>
      </c>
      <c r="G25" s="16">
        <v>0</v>
      </c>
      <c r="H25" s="16">
        <v>0</v>
      </c>
      <c r="I25" s="16">
        <v>0</v>
      </c>
      <c r="L25" s="7">
        <v>0</v>
      </c>
      <c r="M25" s="94"/>
    </row>
    <row r="26" spans="1:13" ht="42" customHeight="1" x14ac:dyDescent="0.25">
      <c r="A26" s="60" t="s">
        <v>209</v>
      </c>
      <c r="B26" s="61"/>
      <c r="C26" s="61"/>
      <c r="D26" s="61"/>
      <c r="E26" s="61"/>
      <c r="F26" s="61"/>
      <c r="G26" s="61"/>
      <c r="H26" s="61"/>
      <c r="I26" s="61"/>
      <c r="J26" s="61"/>
      <c r="K26" s="61"/>
      <c r="L26" s="61"/>
      <c r="M26" s="62"/>
    </row>
    <row r="27" spans="1:13" x14ac:dyDescent="0.25">
      <c r="A27" s="63" t="s">
        <v>122</v>
      </c>
      <c r="B27" s="64"/>
      <c r="C27" s="64"/>
      <c r="D27" s="64"/>
      <c r="E27" s="64"/>
      <c r="F27" s="64"/>
      <c r="G27" s="64"/>
      <c r="H27" s="64"/>
      <c r="I27" s="64"/>
      <c r="J27" s="64"/>
      <c r="K27" s="64"/>
      <c r="L27" s="64"/>
      <c r="M27" s="65"/>
    </row>
    <row r="28" spans="1:13" ht="15" customHeight="1" x14ac:dyDescent="0.25">
      <c r="A28" s="41" t="s">
        <v>4</v>
      </c>
      <c r="B28" s="53" t="s">
        <v>50</v>
      </c>
      <c r="C28" s="47" t="s">
        <v>149</v>
      </c>
      <c r="D28" s="72" t="s">
        <v>225</v>
      </c>
      <c r="E28" s="41" t="s">
        <v>204</v>
      </c>
      <c r="F28" s="8" t="s">
        <v>0</v>
      </c>
      <c r="G28" s="9">
        <f>G29+G30+G31+G32</f>
        <v>121793.90000000001</v>
      </c>
      <c r="H28" s="9">
        <f>H33+H38+H43+H48+H53+H58</f>
        <v>117124.42</v>
      </c>
      <c r="I28" s="9">
        <f>I33+I38+I43+I48+I53+I58</f>
        <v>119331.31</v>
      </c>
      <c r="J28" s="9">
        <f t="shared" ref="J28:L28" si="9">J33+J38+J43+J48+J53+J58</f>
        <v>0</v>
      </c>
      <c r="K28" s="9">
        <f t="shared" si="9"/>
        <v>0</v>
      </c>
      <c r="L28" s="9">
        <f t="shared" si="9"/>
        <v>125457.73</v>
      </c>
      <c r="M28" s="87" t="s">
        <v>206</v>
      </c>
    </row>
    <row r="29" spans="1:13" ht="45" x14ac:dyDescent="0.25">
      <c r="A29" s="42"/>
      <c r="B29" s="54"/>
      <c r="C29" s="48"/>
      <c r="D29" s="95"/>
      <c r="E29" s="42"/>
      <c r="F29" s="8" t="s">
        <v>1</v>
      </c>
      <c r="G29" s="9">
        <f>G34+G39+G44+G49</f>
        <v>0</v>
      </c>
      <c r="H29" s="9">
        <f>H34+H39+H44+H49</f>
        <v>0</v>
      </c>
      <c r="I29" s="9">
        <f>I34+I39+I44+I49</f>
        <v>0</v>
      </c>
      <c r="J29" s="9">
        <f t="shared" ref="J29:L29" si="10">J34+J39+J44+J49</f>
        <v>0</v>
      </c>
      <c r="K29" s="9">
        <f t="shared" si="10"/>
        <v>0</v>
      </c>
      <c r="L29" s="9">
        <f t="shared" si="10"/>
        <v>0</v>
      </c>
      <c r="M29" s="88"/>
    </row>
    <row r="30" spans="1:13" ht="45" x14ac:dyDescent="0.25">
      <c r="A30" s="42"/>
      <c r="B30" s="54"/>
      <c r="C30" s="48"/>
      <c r="D30" s="95"/>
      <c r="E30" s="42"/>
      <c r="F30" s="8" t="s">
        <v>49</v>
      </c>
      <c r="G30" s="9">
        <f>G35+G40+G45+G50+G65+G60</f>
        <v>3440.21</v>
      </c>
      <c r="H30" s="9">
        <f>H35+H40+H45+H50+H65+H60</f>
        <v>0</v>
      </c>
      <c r="I30" s="9">
        <f>I35+I40+I45+I50+I65+I60</f>
        <v>0</v>
      </c>
      <c r="J30" s="9">
        <f t="shared" ref="J30:L30" si="11">J35+J40+J45+J50+J65+J60</f>
        <v>0</v>
      </c>
      <c r="K30" s="9">
        <f t="shared" si="11"/>
        <v>0</v>
      </c>
      <c r="L30" s="9">
        <f t="shared" si="11"/>
        <v>0</v>
      </c>
      <c r="M30" s="88"/>
    </row>
    <row r="31" spans="1:13" ht="30" x14ac:dyDescent="0.25">
      <c r="A31" s="42"/>
      <c r="B31" s="54"/>
      <c r="C31" s="48"/>
      <c r="D31" s="95"/>
      <c r="E31" s="42"/>
      <c r="F31" s="8" t="s">
        <v>48</v>
      </c>
      <c r="G31" s="9">
        <f>G36+G41+G46+G51++G56+G61+G66</f>
        <v>118353.69</v>
      </c>
      <c r="H31" s="9">
        <f>H36+H41+H46+H51++H56+H61+H66</f>
        <v>117124.42</v>
      </c>
      <c r="I31" s="9">
        <f>I36+I41+I46+I51++I56+I61+I66</f>
        <v>119331.31</v>
      </c>
      <c r="J31" s="9">
        <f t="shared" ref="J31:L31" si="12">J36+J41+J46+J51++J56+J61+J66</f>
        <v>0</v>
      </c>
      <c r="K31" s="9">
        <f t="shared" si="12"/>
        <v>0</v>
      </c>
      <c r="L31" s="9">
        <f t="shared" si="12"/>
        <v>125457.73</v>
      </c>
      <c r="M31" s="88"/>
    </row>
    <row r="32" spans="1:13" ht="15" customHeight="1" x14ac:dyDescent="0.25">
      <c r="A32" s="43"/>
      <c r="B32" s="55"/>
      <c r="C32" s="49"/>
      <c r="D32" s="95"/>
      <c r="E32" s="43"/>
      <c r="F32" s="8" t="s">
        <v>2</v>
      </c>
      <c r="G32" s="9">
        <f>G37+G42+G47+G52</f>
        <v>0</v>
      </c>
      <c r="H32" s="9">
        <f>H37+H42+H47+H52</f>
        <v>0</v>
      </c>
      <c r="I32" s="9">
        <f>I37+I42+I47+I52</f>
        <v>0</v>
      </c>
      <c r="J32" s="9">
        <f t="shared" ref="J32:L32" si="13">J37+J42+J47+J52</f>
        <v>0</v>
      </c>
      <c r="K32" s="9">
        <f t="shared" si="13"/>
        <v>0</v>
      </c>
      <c r="L32" s="9">
        <f t="shared" si="13"/>
        <v>0</v>
      </c>
      <c r="M32" s="88"/>
    </row>
    <row r="33" spans="1:13" ht="15" customHeight="1" x14ac:dyDescent="0.25">
      <c r="A33" s="41" t="s">
        <v>5</v>
      </c>
      <c r="B33" s="53" t="s">
        <v>78</v>
      </c>
      <c r="C33" s="47" t="s">
        <v>149</v>
      </c>
      <c r="D33" s="96" t="s">
        <v>225</v>
      </c>
      <c r="E33" s="41" t="s">
        <v>205</v>
      </c>
      <c r="F33" s="8" t="s">
        <v>0</v>
      </c>
      <c r="G33" s="9">
        <f>G34+G35+G36+G37</f>
        <v>72144.41</v>
      </c>
      <c r="H33" s="9">
        <f t="shared" ref="H33:L33" si="14">H34+H35+H36+H37</f>
        <v>79703.61</v>
      </c>
      <c r="I33" s="9">
        <f t="shared" si="14"/>
        <v>83034.710000000006</v>
      </c>
      <c r="J33" s="9">
        <f t="shared" si="14"/>
        <v>0</v>
      </c>
      <c r="K33" s="9">
        <f t="shared" si="14"/>
        <v>0</v>
      </c>
      <c r="L33" s="9">
        <f t="shared" si="14"/>
        <v>87072.45</v>
      </c>
      <c r="M33" s="88"/>
    </row>
    <row r="34" spans="1:13" ht="45" x14ac:dyDescent="0.25">
      <c r="A34" s="42"/>
      <c r="B34" s="54"/>
      <c r="C34" s="48"/>
      <c r="D34" s="97"/>
      <c r="E34" s="42"/>
      <c r="F34" s="8" t="s">
        <v>1</v>
      </c>
      <c r="G34" s="9">
        <v>0</v>
      </c>
      <c r="H34" s="9">
        <v>0</v>
      </c>
      <c r="I34" s="9">
        <v>0</v>
      </c>
      <c r="L34" s="7">
        <v>0</v>
      </c>
      <c r="M34" s="88"/>
    </row>
    <row r="35" spans="1:13" ht="45" x14ac:dyDescent="0.25">
      <c r="A35" s="42"/>
      <c r="B35" s="54"/>
      <c r="C35" s="48"/>
      <c r="D35" s="97"/>
      <c r="E35" s="42"/>
      <c r="F35" s="8" t="s">
        <v>49</v>
      </c>
      <c r="G35" s="9">
        <v>0</v>
      </c>
      <c r="H35" s="9">
        <v>0</v>
      </c>
      <c r="I35" s="9">
        <v>0</v>
      </c>
      <c r="L35" s="7">
        <v>0</v>
      </c>
      <c r="M35" s="88"/>
    </row>
    <row r="36" spans="1:13" ht="30" x14ac:dyDescent="0.25">
      <c r="A36" s="42"/>
      <c r="B36" s="54"/>
      <c r="C36" s="48"/>
      <c r="D36" s="97"/>
      <c r="E36" s="42"/>
      <c r="F36" s="8" t="s">
        <v>48</v>
      </c>
      <c r="G36" s="9">
        <v>72144.41</v>
      </c>
      <c r="H36" s="9">
        <v>79703.61</v>
      </c>
      <c r="I36" s="9">
        <v>83034.710000000006</v>
      </c>
      <c r="L36" s="7">
        <v>87072.45</v>
      </c>
      <c r="M36" s="88"/>
    </row>
    <row r="37" spans="1:13" ht="15" customHeight="1" x14ac:dyDescent="0.25">
      <c r="A37" s="43"/>
      <c r="B37" s="55"/>
      <c r="C37" s="49"/>
      <c r="D37" s="98"/>
      <c r="E37" s="43"/>
      <c r="F37" s="8" t="s">
        <v>2</v>
      </c>
      <c r="G37" s="9">
        <v>0</v>
      </c>
      <c r="H37" s="9">
        <v>0</v>
      </c>
      <c r="I37" s="9">
        <v>0</v>
      </c>
      <c r="L37" s="7">
        <v>0</v>
      </c>
      <c r="M37" s="88"/>
    </row>
    <row r="38" spans="1:13" ht="15" customHeight="1" x14ac:dyDescent="0.25">
      <c r="A38" s="41" t="s">
        <v>6</v>
      </c>
      <c r="B38" s="53" t="s">
        <v>79</v>
      </c>
      <c r="C38" s="47" t="s">
        <v>149</v>
      </c>
      <c r="D38" s="47" t="s">
        <v>225</v>
      </c>
      <c r="E38" s="41" t="s">
        <v>161</v>
      </c>
      <c r="F38" s="8" t="s">
        <v>0</v>
      </c>
      <c r="G38" s="9">
        <f>G39+G40+G42+G41</f>
        <v>27824.83</v>
      </c>
      <c r="H38" s="9">
        <f t="shared" ref="H38:L38" si="15">H39+H40+H42+H41</f>
        <v>33637.589999999997</v>
      </c>
      <c r="I38" s="9">
        <f t="shared" si="15"/>
        <v>35308.639999999999</v>
      </c>
      <c r="J38" s="9">
        <f t="shared" si="15"/>
        <v>0</v>
      </c>
      <c r="K38" s="9">
        <f t="shared" si="15"/>
        <v>0</v>
      </c>
      <c r="L38" s="9">
        <f t="shared" si="15"/>
        <v>36941.519999999997</v>
      </c>
      <c r="M38" s="88"/>
    </row>
    <row r="39" spans="1:13" ht="45" x14ac:dyDescent="0.25">
      <c r="A39" s="42"/>
      <c r="B39" s="54"/>
      <c r="C39" s="48"/>
      <c r="D39" s="48"/>
      <c r="E39" s="42"/>
      <c r="F39" s="8" t="s">
        <v>1</v>
      </c>
      <c r="G39" s="9">
        <v>0</v>
      </c>
      <c r="H39" s="9">
        <v>0</v>
      </c>
      <c r="I39" s="9">
        <v>0</v>
      </c>
      <c r="J39" s="9">
        <v>0</v>
      </c>
      <c r="K39" s="9">
        <v>0</v>
      </c>
      <c r="L39" s="9">
        <v>0</v>
      </c>
      <c r="M39" s="88"/>
    </row>
    <row r="40" spans="1:13" ht="45" x14ac:dyDescent="0.25">
      <c r="A40" s="42"/>
      <c r="B40" s="54"/>
      <c r="C40" s="48"/>
      <c r="D40" s="48"/>
      <c r="E40" s="42"/>
      <c r="F40" s="8" t="s">
        <v>49</v>
      </c>
      <c r="G40" s="9">
        <v>0</v>
      </c>
      <c r="H40" s="9">
        <v>0</v>
      </c>
      <c r="I40" s="9">
        <v>0</v>
      </c>
      <c r="J40" s="9">
        <v>0</v>
      </c>
      <c r="K40" s="9">
        <v>0</v>
      </c>
      <c r="L40" s="9">
        <v>0</v>
      </c>
      <c r="M40" s="88"/>
    </row>
    <row r="41" spans="1:13" ht="30" x14ac:dyDescent="0.25">
      <c r="A41" s="42"/>
      <c r="B41" s="54"/>
      <c r="C41" s="48"/>
      <c r="D41" s="48"/>
      <c r="E41" s="42"/>
      <c r="F41" s="8" t="s">
        <v>48</v>
      </c>
      <c r="G41" s="9">
        <v>27824.83</v>
      </c>
      <c r="H41" s="9">
        <v>33637.589999999997</v>
      </c>
      <c r="I41" s="9">
        <v>35308.639999999999</v>
      </c>
      <c r="L41" s="7">
        <v>36941.519999999997</v>
      </c>
      <c r="M41" s="88"/>
    </row>
    <row r="42" spans="1:13" ht="15" customHeight="1" x14ac:dyDescent="0.25">
      <c r="A42" s="43"/>
      <c r="B42" s="55"/>
      <c r="C42" s="49"/>
      <c r="D42" s="49"/>
      <c r="E42" s="43"/>
      <c r="F42" s="8" t="s">
        <v>2</v>
      </c>
      <c r="G42" s="9">
        <v>0</v>
      </c>
      <c r="H42" s="9">
        <v>0</v>
      </c>
      <c r="I42" s="9">
        <v>0</v>
      </c>
      <c r="J42" s="9">
        <v>0</v>
      </c>
      <c r="K42" s="9">
        <v>0</v>
      </c>
      <c r="L42" s="9">
        <v>0</v>
      </c>
      <c r="M42" s="88"/>
    </row>
    <row r="43" spans="1:13" ht="15" customHeight="1" x14ac:dyDescent="0.25">
      <c r="A43" s="41" t="s">
        <v>7</v>
      </c>
      <c r="B43" s="53" t="s">
        <v>45</v>
      </c>
      <c r="C43" s="47" t="s">
        <v>149</v>
      </c>
      <c r="D43" s="47" t="s">
        <v>225</v>
      </c>
      <c r="E43" s="41" t="s">
        <v>162</v>
      </c>
      <c r="F43" s="8" t="s">
        <v>0</v>
      </c>
      <c r="G43" s="9">
        <f>G44+G45+G46+G47</f>
        <v>10365.14</v>
      </c>
      <c r="H43" s="9">
        <f t="shared" ref="H43:L43" si="16">H44+H45+H46+H47</f>
        <v>3411.98</v>
      </c>
      <c r="I43" s="9">
        <f t="shared" si="16"/>
        <v>626.87</v>
      </c>
      <c r="J43" s="9">
        <f t="shared" si="16"/>
        <v>0</v>
      </c>
      <c r="K43" s="9">
        <f t="shared" si="16"/>
        <v>0</v>
      </c>
      <c r="L43" s="9">
        <f t="shared" si="16"/>
        <v>626.87</v>
      </c>
      <c r="M43" s="88"/>
    </row>
    <row r="44" spans="1:13" ht="45" x14ac:dyDescent="0.25">
      <c r="A44" s="42"/>
      <c r="B44" s="54"/>
      <c r="C44" s="48"/>
      <c r="D44" s="48"/>
      <c r="E44" s="42"/>
      <c r="F44" s="8" t="s">
        <v>1</v>
      </c>
      <c r="G44" s="9">
        <v>0</v>
      </c>
      <c r="H44" s="9">
        <v>0</v>
      </c>
      <c r="I44" s="9">
        <v>0</v>
      </c>
      <c r="J44" s="9">
        <v>0</v>
      </c>
      <c r="K44" s="9">
        <v>0</v>
      </c>
      <c r="L44" s="9">
        <v>0</v>
      </c>
      <c r="M44" s="88"/>
    </row>
    <row r="45" spans="1:13" ht="45" x14ac:dyDescent="0.25">
      <c r="A45" s="42"/>
      <c r="B45" s="54"/>
      <c r="C45" s="48"/>
      <c r="D45" s="48"/>
      <c r="E45" s="42"/>
      <c r="F45" s="8" t="s">
        <v>49</v>
      </c>
      <c r="G45" s="9">
        <v>0</v>
      </c>
      <c r="H45" s="9">
        <v>0</v>
      </c>
      <c r="I45" s="9">
        <v>0</v>
      </c>
      <c r="J45" s="9">
        <v>0</v>
      </c>
      <c r="K45" s="9">
        <v>0</v>
      </c>
      <c r="L45" s="9">
        <v>0</v>
      </c>
      <c r="M45" s="88"/>
    </row>
    <row r="46" spans="1:13" ht="30" x14ac:dyDescent="0.25">
      <c r="A46" s="42"/>
      <c r="B46" s="54"/>
      <c r="C46" s="48"/>
      <c r="D46" s="48"/>
      <c r="E46" s="42"/>
      <c r="F46" s="8" t="s">
        <v>48</v>
      </c>
      <c r="G46" s="9">
        <f>3717.74+6647.4</f>
        <v>10365.14</v>
      </c>
      <c r="H46" s="9">
        <v>3411.98</v>
      </c>
      <c r="I46" s="9">
        <v>626.87</v>
      </c>
      <c r="L46" s="7">
        <v>626.87</v>
      </c>
      <c r="M46" s="88"/>
    </row>
    <row r="47" spans="1:13" ht="30" x14ac:dyDescent="0.25">
      <c r="A47" s="43"/>
      <c r="B47" s="55"/>
      <c r="C47" s="49"/>
      <c r="D47" s="49"/>
      <c r="E47" s="43"/>
      <c r="F47" s="8" t="s">
        <v>2</v>
      </c>
      <c r="G47" s="9">
        <v>0</v>
      </c>
      <c r="H47" s="9">
        <v>0</v>
      </c>
      <c r="I47" s="9">
        <v>0</v>
      </c>
      <c r="J47" s="9">
        <v>0</v>
      </c>
      <c r="K47" s="9">
        <v>0</v>
      </c>
      <c r="L47" s="9">
        <v>0</v>
      </c>
      <c r="M47" s="89"/>
    </row>
    <row r="48" spans="1:13" ht="15" customHeight="1" x14ac:dyDescent="0.25">
      <c r="A48" s="41" t="s">
        <v>8</v>
      </c>
      <c r="B48" s="53" t="s">
        <v>80</v>
      </c>
      <c r="C48" s="47" t="s">
        <v>149</v>
      </c>
      <c r="D48" s="47" t="s">
        <v>225</v>
      </c>
      <c r="E48" s="41" t="s">
        <v>164</v>
      </c>
      <c r="F48" s="8" t="s">
        <v>0</v>
      </c>
      <c r="G48" s="9">
        <f>G49+G50+G51+G52</f>
        <v>7869.97</v>
      </c>
      <c r="H48" s="9">
        <f t="shared" ref="H48:L48" si="17">H49+H50+H51+H52</f>
        <v>0</v>
      </c>
      <c r="I48" s="9">
        <f t="shared" si="17"/>
        <v>0</v>
      </c>
      <c r="J48" s="9">
        <f t="shared" si="17"/>
        <v>0</v>
      </c>
      <c r="K48" s="9">
        <f t="shared" si="17"/>
        <v>0</v>
      </c>
      <c r="L48" s="9">
        <f t="shared" si="17"/>
        <v>0</v>
      </c>
      <c r="M48" s="87" t="s">
        <v>248</v>
      </c>
    </row>
    <row r="49" spans="1:13" ht="45" x14ac:dyDescent="0.25">
      <c r="A49" s="42"/>
      <c r="B49" s="54"/>
      <c r="C49" s="48"/>
      <c r="D49" s="48"/>
      <c r="E49" s="42"/>
      <c r="F49" s="8" t="s">
        <v>1</v>
      </c>
      <c r="G49" s="9">
        <f>G54+G59</f>
        <v>0</v>
      </c>
      <c r="H49" s="9">
        <f>H54+H59</f>
        <v>0</v>
      </c>
      <c r="I49" s="9">
        <f>I54+I59</f>
        <v>0</v>
      </c>
      <c r="J49" s="9">
        <f t="shared" ref="J49:L49" si="18">J54+J59</f>
        <v>0</v>
      </c>
      <c r="K49" s="9">
        <f t="shared" si="18"/>
        <v>0</v>
      </c>
      <c r="L49" s="9">
        <f t="shared" si="18"/>
        <v>0</v>
      </c>
      <c r="M49" s="88"/>
    </row>
    <row r="50" spans="1:13" ht="45" x14ac:dyDescent="0.25">
      <c r="A50" s="42"/>
      <c r="B50" s="54"/>
      <c r="C50" s="48"/>
      <c r="D50" s="48"/>
      <c r="E50" s="42"/>
      <c r="F50" s="8" t="s">
        <v>49</v>
      </c>
      <c r="G50" s="9">
        <v>0</v>
      </c>
      <c r="H50" s="9">
        <f>H55+H60</f>
        <v>0</v>
      </c>
      <c r="I50" s="9">
        <f>I55+I60</f>
        <v>0</v>
      </c>
      <c r="J50" s="9">
        <f t="shared" ref="J50:L50" si="19">J55+J60</f>
        <v>0</v>
      </c>
      <c r="K50" s="9">
        <f t="shared" si="19"/>
        <v>0</v>
      </c>
      <c r="L50" s="9">
        <f t="shared" si="19"/>
        <v>0</v>
      </c>
      <c r="M50" s="88"/>
    </row>
    <row r="51" spans="1:13" ht="30" x14ac:dyDescent="0.25">
      <c r="A51" s="42"/>
      <c r="B51" s="54"/>
      <c r="C51" s="48"/>
      <c r="D51" s="48"/>
      <c r="E51" s="42"/>
      <c r="F51" s="8" t="s">
        <v>48</v>
      </c>
      <c r="G51" s="9">
        <f>406+7463.97</f>
        <v>7869.97</v>
      </c>
      <c r="H51" s="9">
        <v>0</v>
      </c>
      <c r="I51" s="9">
        <v>0</v>
      </c>
      <c r="L51" s="7">
        <v>0</v>
      </c>
      <c r="M51" s="88"/>
    </row>
    <row r="52" spans="1:13" ht="30" x14ac:dyDescent="0.25">
      <c r="A52" s="43"/>
      <c r="B52" s="55"/>
      <c r="C52" s="49"/>
      <c r="D52" s="49"/>
      <c r="E52" s="43"/>
      <c r="F52" s="8" t="s">
        <v>2</v>
      </c>
      <c r="G52" s="9">
        <f>G57+G62</f>
        <v>0</v>
      </c>
      <c r="H52" s="9">
        <f>H57+H62</f>
        <v>0</v>
      </c>
      <c r="I52" s="9">
        <f>I57+I62</f>
        <v>0</v>
      </c>
      <c r="J52" s="9">
        <f t="shared" ref="J52:L52" si="20">J57+J62</f>
        <v>0</v>
      </c>
      <c r="K52" s="9">
        <f t="shared" si="20"/>
        <v>0</v>
      </c>
      <c r="L52" s="9">
        <f t="shared" si="20"/>
        <v>0</v>
      </c>
      <c r="M52" s="88"/>
    </row>
    <row r="53" spans="1:13" ht="15" customHeight="1" x14ac:dyDescent="0.25">
      <c r="A53" s="41" t="s">
        <v>52</v>
      </c>
      <c r="B53" s="53" t="s">
        <v>81</v>
      </c>
      <c r="C53" s="47" t="s">
        <v>149</v>
      </c>
      <c r="D53" s="47" t="s">
        <v>225</v>
      </c>
      <c r="E53" s="41" t="s">
        <v>163</v>
      </c>
      <c r="F53" s="8" t="s">
        <v>0</v>
      </c>
      <c r="G53" s="9">
        <f>G54+G55+G56+G57</f>
        <v>89.8</v>
      </c>
      <c r="H53" s="9">
        <f t="shared" ref="H53:L53" si="21">H54+H55+H56+H57</f>
        <v>235.5</v>
      </c>
      <c r="I53" s="9">
        <f t="shared" si="21"/>
        <v>0</v>
      </c>
      <c r="J53" s="9">
        <f t="shared" si="21"/>
        <v>0</v>
      </c>
      <c r="K53" s="9">
        <f t="shared" si="21"/>
        <v>0</v>
      </c>
      <c r="L53" s="9">
        <f t="shared" si="21"/>
        <v>0</v>
      </c>
      <c r="M53" s="88"/>
    </row>
    <row r="54" spans="1:13" ht="45" x14ac:dyDescent="0.25">
      <c r="A54" s="42"/>
      <c r="B54" s="54"/>
      <c r="C54" s="48"/>
      <c r="D54" s="48"/>
      <c r="E54" s="42"/>
      <c r="F54" s="8" t="s">
        <v>1</v>
      </c>
      <c r="G54" s="9">
        <v>0</v>
      </c>
      <c r="H54" s="9">
        <v>0</v>
      </c>
      <c r="I54" s="9">
        <v>0</v>
      </c>
      <c r="J54" s="9">
        <v>0</v>
      </c>
      <c r="K54" s="9">
        <v>0</v>
      </c>
      <c r="L54" s="9">
        <v>0</v>
      </c>
      <c r="M54" s="88"/>
    </row>
    <row r="55" spans="1:13" ht="45" x14ac:dyDescent="0.25">
      <c r="A55" s="42"/>
      <c r="B55" s="54"/>
      <c r="C55" s="48"/>
      <c r="D55" s="48"/>
      <c r="E55" s="42"/>
      <c r="F55" s="8" t="s">
        <v>49</v>
      </c>
      <c r="G55" s="9">
        <v>0</v>
      </c>
      <c r="H55" s="9">
        <v>0</v>
      </c>
      <c r="I55" s="9">
        <v>0</v>
      </c>
      <c r="J55" s="9">
        <v>0</v>
      </c>
      <c r="K55" s="9">
        <v>0</v>
      </c>
      <c r="L55" s="9">
        <v>0</v>
      </c>
      <c r="M55" s="88"/>
    </row>
    <row r="56" spans="1:13" ht="30" x14ac:dyDescent="0.25">
      <c r="A56" s="42"/>
      <c r="B56" s="54"/>
      <c r="C56" s="48"/>
      <c r="D56" s="48"/>
      <c r="E56" s="42"/>
      <c r="F56" s="8" t="s">
        <v>48</v>
      </c>
      <c r="G56" s="9">
        <v>89.8</v>
      </c>
      <c r="H56" s="9">
        <v>235.5</v>
      </c>
      <c r="I56" s="9">
        <v>0</v>
      </c>
      <c r="J56" s="9">
        <v>0</v>
      </c>
      <c r="K56" s="9">
        <v>0</v>
      </c>
      <c r="L56" s="9">
        <v>0</v>
      </c>
      <c r="M56" s="88"/>
    </row>
    <row r="57" spans="1:13" ht="30" customHeight="1" x14ac:dyDescent="0.25">
      <c r="A57" s="43"/>
      <c r="B57" s="55"/>
      <c r="C57" s="49"/>
      <c r="D57" s="49"/>
      <c r="E57" s="43"/>
      <c r="F57" s="8" t="s">
        <v>2</v>
      </c>
      <c r="G57" s="9">
        <v>0</v>
      </c>
      <c r="H57" s="9">
        <v>0</v>
      </c>
      <c r="I57" s="9">
        <v>0</v>
      </c>
      <c r="J57" s="9">
        <v>0</v>
      </c>
      <c r="K57" s="9">
        <v>0</v>
      </c>
      <c r="L57" s="9">
        <v>0</v>
      </c>
      <c r="M57" s="88"/>
    </row>
    <row r="58" spans="1:13" ht="15" customHeight="1" x14ac:dyDescent="0.25">
      <c r="A58" s="41" t="s">
        <v>53</v>
      </c>
      <c r="B58" s="53" t="s">
        <v>111</v>
      </c>
      <c r="C58" s="47" t="s">
        <v>149</v>
      </c>
      <c r="D58" s="47" t="s">
        <v>225</v>
      </c>
      <c r="E58" s="41" t="s">
        <v>165</v>
      </c>
      <c r="F58" s="8" t="s">
        <v>0</v>
      </c>
      <c r="G58" s="9">
        <f>G59+G60+G61+G62</f>
        <v>1227.02</v>
      </c>
      <c r="H58" s="9">
        <f t="shared" ref="H58:L58" si="22">H59+H60+H61+H62</f>
        <v>135.74</v>
      </c>
      <c r="I58" s="9">
        <f t="shared" si="22"/>
        <v>361.09</v>
      </c>
      <c r="J58" s="9">
        <f t="shared" si="22"/>
        <v>0</v>
      </c>
      <c r="K58" s="9">
        <f t="shared" si="22"/>
        <v>0</v>
      </c>
      <c r="L58" s="9">
        <f t="shared" si="22"/>
        <v>816.89</v>
      </c>
      <c r="M58" s="88"/>
    </row>
    <row r="59" spans="1:13" ht="42.75" customHeight="1" x14ac:dyDescent="0.25">
      <c r="A59" s="42"/>
      <c r="B59" s="54"/>
      <c r="C59" s="48"/>
      <c r="D59" s="48"/>
      <c r="E59" s="42"/>
      <c r="F59" s="8" t="s">
        <v>1</v>
      </c>
      <c r="G59" s="9">
        <v>0</v>
      </c>
      <c r="H59" s="9">
        <v>0</v>
      </c>
      <c r="I59" s="9">
        <v>0</v>
      </c>
      <c r="J59" s="9">
        <v>0</v>
      </c>
      <c r="K59" s="9">
        <v>0</v>
      </c>
      <c r="L59" s="9">
        <v>0</v>
      </c>
      <c r="M59" s="88"/>
    </row>
    <row r="60" spans="1:13" ht="45" x14ac:dyDescent="0.25">
      <c r="A60" s="42"/>
      <c r="B60" s="54"/>
      <c r="C60" s="48"/>
      <c r="D60" s="48"/>
      <c r="E60" s="42"/>
      <c r="F60" s="8" t="s">
        <v>49</v>
      </c>
      <c r="G60" s="9">
        <v>1190.21</v>
      </c>
      <c r="H60" s="9">
        <v>0</v>
      </c>
      <c r="I60" s="9">
        <v>0</v>
      </c>
      <c r="J60" s="9">
        <v>0</v>
      </c>
      <c r="K60" s="9">
        <v>0</v>
      </c>
      <c r="L60" s="9">
        <v>0</v>
      </c>
      <c r="M60" s="88"/>
    </row>
    <row r="61" spans="1:13" ht="30" x14ac:dyDescent="0.25">
      <c r="A61" s="42"/>
      <c r="B61" s="54"/>
      <c r="C61" s="48"/>
      <c r="D61" s="48"/>
      <c r="E61" s="42"/>
      <c r="F61" s="8" t="s">
        <v>48</v>
      </c>
      <c r="G61" s="9">
        <v>36.81</v>
      </c>
      <c r="H61" s="9">
        <v>135.74</v>
      </c>
      <c r="I61" s="9">
        <v>361.09</v>
      </c>
      <c r="L61" s="7">
        <v>816.89</v>
      </c>
      <c r="M61" s="88"/>
    </row>
    <row r="62" spans="1:13" ht="15" customHeight="1" x14ac:dyDescent="0.25">
      <c r="A62" s="43"/>
      <c r="B62" s="55"/>
      <c r="C62" s="49"/>
      <c r="D62" s="49"/>
      <c r="E62" s="43"/>
      <c r="F62" s="8" t="s">
        <v>2</v>
      </c>
      <c r="G62" s="9">
        <v>0</v>
      </c>
      <c r="H62" s="9">
        <v>0</v>
      </c>
      <c r="I62" s="9">
        <v>0</v>
      </c>
      <c r="J62" s="9">
        <v>0</v>
      </c>
      <c r="K62" s="9">
        <v>0</v>
      </c>
      <c r="L62" s="9">
        <v>0</v>
      </c>
      <c r="M62" s="89"/>
    </row>
    <row r="63" spans="1:13" ht="15" customHeight="1" x14ac:dyDescent="0.25">
      <c r="A63" s="41" t="s">
        <v>102</v>
      </c>
      <c r="B63" s="53" t="s">
        <v>103</v>
      </c>
      <c r="C63" s="47" t="s">
        <v>149</v>
      </c>
      <c r="D63" s="47" t="s">
        <v>225</v>
      </c>
      <c r="E63" s="41" t="s">
        <v>166</v>
      </c>
      <c r="F63" s="8" t="s">
        <v>0</v>
      </c>
      <c r="G63" s="9">
        <f>G64+G65+G66+G67</f>
        <v>2272.73</v>
      </c>
      <c r="H63" s="9">
        <f t="shared" ref="H63:L63" si="23">H64+H65+H66+H67</f>
        <v>0</v>
      </c>
      <c r="I63" s="9">
        <f t="shared" si="23"/>
        <v>0</v>
      </c>
      <c r="J63" s="9">
        <f t="shared" si="23"/>
        <v>0</v>
      </c>
      <c r="K63" s="9">
        <f t="shared" si="23"/>
        <v>0</v>
      </c>
      <c r="L63" s="9">
        <f t="shared" si="23"/>
        <v>0</v>
      </c>
      <c r="M63" s="87" t="s">
        <v>151</v>
      </c>
    </row>
    <row r="64" spans="1:13" ht="45" x14ac:dyDescent="0.25">
      <c r="A64" s="42"/>
      <c r="B64" s="54"/>
      <c r="C64" s="48"/>
      <c r="D64" s="48"/>
      <c r="E64" s="42"/>
      <c r="F64" s="8" t="s">
        <v>1</v>
      </c>
      <c r="G64" s="9">
        <v>0</v>
      </c>
      <c r="H64" s="9">
        <v>0</v>
      </c>
      <c r="I64" s="9">
        <v>0</v>
      </c>
      <c r="J64" s="9">
        <v>0</v>
      </c>
      <c r="K64" s="9">
        <v>0</v>
      </c>
      <c r="L64" s="9">
        <v>0</v>
      </c>
      <c r="M64" s="88"/>
    </row>
    <row r="65" spans="1:13" ht="57" customHeight="1" x14ac:dyDescent="0.25">
      <c r="A65" s="42"/>
      <c r="B65" s="54"/>
      <c r="C65" s="48"/>
      <c r="D65" s="48"/>
      <c r="E65" s="42"/>
      <c r="F65" s="8" t="s">
        <v>49</v>
      </c>
      <c r="G65" s="9">
        <v>2250</v>
      </c>
      <c r="H65" s="9">
        <v>0</v>
      </c>
      <c r="I65" s="9">
        <v>0</v>
      </c>
      <c r="J65" s="9">
        <v>0</v>
      </c>
      <c r="K65" s="9">
        <v>0</v>
      </c>
      <c r="L65" s="9">
        <v>0</v>
      </c>
      <c r="M65" s="88"/>
    </row>
    <row r="66" spans="1:13" ht="41.25" customHeight="1" x14ac:dyDescent="0.25">
      <c r="A66" s="42"/>
      <c r="B66" s="54"/>
      <c r="C66" s="48"/>
      <c r="D66" s="48"/>
      <c r="E66" s="42"/>
      <c r="F66" s="8" t="s">
        <v>48</v>
      </c>
      <c r="G66" s="9">
        <v>22.73</v>
      </c>
      <c r="H66" s="9">
        <v>0</v>
      </c>
      <c r="I66" s="9">
        <v>0</v>
      </c>
      <c r="J66" s="9">
        <v>0</v>
      </c>
      <c r="K66" s="9">
        <v>0</v>
      </c>
      <c r="L66" s="9">
        <v>0</v>
      </c>
      <c r="M66" s="88"/>
    </row>
    <row r="67" spans="1:13" ht="30.75" customHeight="1" x14ac:dyDescent="0.25">
      <c r="A67" s="42"/>
      <c r="B67" s="55"/>
      <c r="C67" s="49"/>
      <c r="D67" s="49"/>
      <c r="E67" s="43"/>
      <c r="F67" s="10" t="s">
        <v>2</v>
      </c>
      <c r="G67" s="16">
        <v>0</v>
      </c>
      <c r="H67" s="16">
        <v>0</v>
      </c>
      <c r="I67" s="16">
        <v>0</v>
      </c>
      <c r="J67" s="16">
        <v>0</v>
      </c>
      <c r="K67" s="16">
        <v>0</v>
      </c>
      <c r="L67" s="16">
        <v>0</v>
      </c>
      <c r="M67" s="89"/>
    </row>
    <row r="68" spans="1:13" x14ac:dyDescent="0.25">
      <c r="A68" s="60" t="s">
        <v>123</v>
      </c>
      <c r="B68" s="61"/>
      <c r="C68" s="61"/>
      <c r="D68" s="61"/>
      <c r="E68" s="61"/>
      <c r="F68" s="61"/>
      <c r="G68" s="61"/>
      <c r="H68" s="61"/>
      <c r="I68" s="61"/>
      <c r="J68" s="61"/>
      <c r="K68" s="61"/>
      <c r="L68" s="61"/>
      <c r="M68" s="62"/>
    </row>
    <row r="69" spans="1:13" x14ac:dyDescent="0.25">
      <c r="A69" s="60" t="s">
        <v>124</v>
      </c>
      <c r="B69" s="61"/>
      <c r="C69" s="61"/>
      <c r="D69" s="61"/>
      <c r="E69" s="61"/>
      <c r="F69" s="61"/>
      <c r="G69" s="61"/>
      <c r="H69" s="61"/>
      <c r="I69" s="61"/>
      <c r="J69" s="61"/>
      <c r="K69" s="61"/>
      <c r="L69" s="61"/>
      <c r="M69" s="62"/>
    </row>
    <row r="70" spans="1:13" ht="45" customHeight="1" x14ac:dyDescent="0.25">
      <c r="A70" s="60" t="s">
        <v>125</v>
      </c>
      <c r="B70" s="61"/>
      <c r="C70" s="61"/>
      <c r="D70" s="61"/>
      <c r="E70" s="61"/>
      <c r="F70" s="61"/>
      <c r="G70" s="61"/>
      <c r="H70" s="61"/>
      <c r="I70" s="61"/>
      <c r="J70" s="61"/>
      <c r="K70" s="61"/>
      <c r="L70" s="61"/>
      <c r="M70" s="62"/>
    </row>
    <row r="71" spans="1:13" x14ac:dyDescent="0.25">
      <c r="A71" s="63" t="s">
        <v>120</v>
      </c>
      <c r="B71" s="64"/>
      <c r="C71" s="64"/>
      <c r="D71" s="64"/>
      <c r="E71" s="64"/>
      <c r="F71" s="64"/>
      <c r="G71" s="64"/>
      <c r="H71" s="64"/>
      <c r="I71" s="64"/>
      <c r="J71" s="64"/>
      <c r="K71" s="64"/>
      <c r="L71" s="64"/>
      <c r="M71" s="65"/>
    </row>
    <row r="72" spans="1:13" ht="17.25" customHeight="1" x14ac:dyDescent="0.25">
      <c r="A72" s="41">
        <v>2</v>
      </c>
      <c r="B72" s="53" t="s">
        <v>22</v>
      </c>
      <c r="C72" s="47" t="s">
        <v>144</v>
      </c>
      <c r="D72" s="47" t="s">
        <v>225</v>
      </c>
      <c r="E72" s="41" t="s">
        <v>167</v>
      </c>
      <c r="F72" s="8" t="s">
        <v>0</v>
      </c>
      <c r="G72" s="29">
        <f>G73+G74+G75</f>
        <v>437229.05</v>
      </c>
      <c r="H72" s="29">
        <f>H73+H74+H75</f>
        <v>421662.01</v>
      </c>
      <c r="I72" s="29">
        <f>I73+I74+I75</f>
        <v>436500.97</v>
      </c>
      <c r="J72" s="29">
        <f t="shared" ref="J72:L72" ca="1" si="24">J73+J74+J75</f>
        <v>44684.85</v>
      </c>
      <c r="K72" s="29">
        <f t="shared" ca="1" si="24"/>
        <v>44684.85</v>
      </c>
      <c r="L72" s="29">
        <f t="shared" si="24"/>
        <v>456331.94000000006</v>
      </c>
      <c r="M72" s="87" t="s">
        <v>152</v>
      </c>
    </row>
    <row r="73" spans="1:13" ht="45" x14ac:dyDescent="0.25">
      <c r="A73" s="42"/>
      <c r="B73" s="54"/>
      <c r="C73" s="48"/>
      <c r="D73" s="48"/>
      <c r="E73" s="42"/>
      <c r="F73" s="8" t="s">
        <v>1</v>
      </c>
      <c r="G73" s="9">
        <f>G78+G95+G135</f>
        <v>38647.96</v>
      </c>
      <c r="H73" s="9">
        <f>H78+H95+H135</f>
        <v>42000.798000000003</v>
      </c>
      <c r="I73" s="9">
        <f>I78+I95+I135</f>
        <v>42000.798000000003</v>
      </c>
      <c r="J73" s="9">
        <f t="shared" ref="J73:L73" ca="1" si="25">J78+J95+J135</f>
        <v>40853.58</v>
      </c>
      <c r="K73" s="9">
        <f t="shared" ca="1" si="25"/>
        <v>40853.58</v>
      </c>
      <c r="L73" s="9">
        <f t="shared" si="25"/>
        <v>41709.486000000004</v>
      </c>
      <c r="M73" s="88"/>
    </row>
    <row r="74" spans="1:13" ht="45" x14ac:dyDescent="0.25">
      <c r="A74" s="42"/>
      <c r="B74" s="54"/>
      <c r="C74" s="48"/>
      <c r="D74" s="48"/>
      <c r="E74" s="42"/>
      <c r="F74" s="8" t="s">
        <v>49</v>
      </c>
      <c r="G74" s="9">
        <f>G79+G84+G96+G136</f>
        <v>218803.11</v>
      </c>
      <c r="H74" s="9">
        <f>H79+H84+H96+H136</f>
        <v>247678.26199999999</v>
      </c>
      <c r="I74" s="9">
        <f>I79+I84+I96+I136</f>
        <v>262540.41200000001</v>
      </c>
      <c r="J74" s="9">
        <f t="shared" ref="J74:L74" ca="1" si="26">J79+J84+J96+J136</f>
        <v>3831.27</v>
      </c>
      <c r="K74" s="9">
        <f t="shared" ca="1" si="26"/>
        <v>3831.27</v>
      </c>
      <c r="L74" s="9">
        <f t="shared" si="26"/>
        <v>277558.04399999999</v>
      </c>
      <c r="M74" s="88"/>
    </row>
    <row r="75" spans="1:13" ht="30" x14ac:dyDescent="0.25">
      <c r="A75" s="42"/>
      <c r="B75" s="54"/>
      <c r="C75" s="48"/>
      <c r="D75" s="48"/>
      <c r="E75" s="42"/>
      <c r="F75" s="8" t="s">
        <v>48</v>
      </c>
      <c r="G75" s="9">
        <f t="shared" ref="G75:L76" si="27">G80+G85+G97+G137</f>
        <v>179777.98</v>
      </c>
      <c r="H75" s="9">
        <f t="shared" si="27"/>
        <v>131982.94999999998</v>
      </c>
      <c r="I75" s="9">
        <f t="shared" si="27"/>
        <v>131959.75999999998</v>
      </c>
      <c r="J75" s="9">
        <f t="shared" si="27"/>
        <v>0</v>
      </c>
      <c r="K75" s="9">
        <f t="shared" si="27"/>
        <v>0</v>
      </c>
      <c r="L75" s="9">
        <f t="shared" si="27"/>
        <v>137064.41</v>
      </c>
      <c r="M75" s="88"/>
    </row>
    <row r="76" spans="1:13" ht="30" x14ac:dyDescent="0.25">
      <c r="A76" s="43"/>
      <c r="B76" s="55"/>
      <c r="C76" s="49"/>
      <c r="D76" s="49"/>
      <c r="E76" s="43"/>
      <c r="F76" s="8" t="s">
        <v>2</v>
      </c>
      <c r="G76" s="9">
        <f t="shared" si="27"/>
        <v>0</v>
      </c>
      <c r="H76" s="9">
        <f t="shared" si="27"/>
        <v>0</v>
      </c>
      <c r="I76" s="9">
        <f t="shared" si="27"/>
        <v>0</v>
      </c>
      <c r="J76" s="9">
        <f t="shared" si="27"/>
        <v>0</v>
      </c>
      <c r="K76" s="9">
        <f t="shared" si="27"/>
        <v>0</v>
      </c>
      <c r="L76" s="9">
        <f t="shared" si="27"/>
        <v>0</v>
      </c>
      <c r="M76" s="89"/>
    </row>
    <row r="77" spans="1:13" ht="18" customHeight="1" x14ac:dyDescent="0.25">
      <c r="A77" s="41" t="s">
        <v>9</v>
      </c>
      <c r="B77" s="53" t="s">
        <v>82</v>
      </c>
      <c r="C77" s="47" t="s">
        <v>144</v>
      </c>
      <c r="D77" s="47" t="s">
        <v>225</v>
      </c>
      <c r="E77" s="41" t="s">
        <v>168</v>
      </c>
      <c r="F77" s="8" t="s">
        <v>0</v>
      </c>
      <c r="G77" s="9">
        <f>G78+G79+G80+G81</f>
        <v>227113.11</v>
      </c>
      <c r="H77" s="9">
        <f t="shared" ref="H77:L77" si="28">H78+H79+H80+H81</f>
        <v>259787.96</v>
      </c>
      <c r="I77" s="9">
        <f t="shared" si="28"/>
        <v>274650.11</v>
      </c>
      <c r="J77" s="9">
        <f t="shared" si="28"/>
        <v>23400</v>
      </c>
      <c r="K77" s="9">
        <f t="shared" si="28"/>
        <v>23400</v>
      </c>
      <c r="L77" s="9">
        <f t="shared" si="28"/>
        <v>289723.23</v>
      </c>
      <c r="M77" s="87" t="s">
        <v>231</v>
      </c>
    </row>
    <row r="78" spans="1:13" ht="45" x14ac:dyDescent="0.25">
      <c r="A78" s="42"/>
      <c r="B78" s="54"/>
      <c r="C78" s="48"/>
      <c r="D78" s="48"/>
      <c r="E78" s="42"/>
      <c r="F78" s="8" t="s">
        <v>1</v>
      </c>
      <c r="G78" s="9">
        <f>G83</f>
        <v>21060</v>
      </c>
      <c r="H78" s="9">
        <f>H83</f>
        <v>22932</v>
      </c>
      <c r="I78" s="9">
        <f>I83</f>
        <v>22932</v>
      </c>
      <c r="J78" s="9">
        <f t="shared" ref="J78:L78" si="29">J83</f>
        <v>23400</v>
      </c>
      <c r="K78" s="9">
        <f t="shared" si="29"/>
        <v>23400</v>
      </c>
      <c r="L78" s="9">
        <f t="shared" si="29"/>
        <v>22932</v>
      </c>
      <c r="M78" s="88"/>
    </row>
    <row r="79" spans="1:13" ht="45" x14ac:dyDescent="0.25">
      <c r="A79" s="42"/>
      <c r="B79" s="54"/>
      <c r="C79" s="48"/>
      <c r="D79" s="48"/>
      <c r="E79" s="42"/>
      <c r="F79" s="8" t="s">
        <v>49</v>
      </c>
      <c r="G79" s="9">
        <f>G89</f>
        <v>206053.11</v>
      </c>
      <c r="H79" s="9">
        <f>H89</f>
        <v>236855.96</v>
      </c>
      <c r="I79" s="9">
        <f>I89</f>
        <v>251718.11</v>
      </c>
      <c r="J79" s="9">
        <f t="shared" ref="J79:L79" si="30">J89</f>
        <v>0</v>
      </c>
      <c r="K79" s="9">
        <f t="shared" si="30"/>
        <v>0</v>
      </c>
      <c r="L79" s="9">
        <f t="shared" si="30"/>
        <v>266791.23</v>
      </c>
      <c r="M79" s="88"/>
    </row>
    <row r="80" spans="1:13" ht="30" x14ac:dyDescent="0.25">
      <c r="A80" s="42"/>
      <c r="B80" s="54"/>
      <c r="C80" s="48"/>
      <c r="D80" s="48"/>
      <c r="E80" s="42"/>
      <c r="F80" s="8" t="s">
        <v>48</v>
      </c>
      <c r="G80" s="9">
        <v>0</v>
      </c>
      <c r="H80" s="9">
        <v>0</v>
      </c>
      <c r="I80" s="9">
        <v>0</v>
      </c>
      <c r="L80" s="7"/>
      <c r="M80" s="88"/>
    </row>
    <row r="81" spans="1:13" ht="30" x14ac:dyDescent="0.25">
      <c r="A81" s="43"/>
      <c r="B81" s="12"/>
      <c r="C81" s="49"/>
      <c r="D81" s="49"/>
      <c r="E81" s="43"/>
      <c r="F81" s="8" t="s">
        <v>2</v>
      </c>
      <c r="G81" s="9">
        <v>0</v>
      </c>
      <c r="H81" s="9">
        <v>0</v>
      </c>
      <c r="I81" s="9">
        <v>0</v>
      </c>
      <c r="L81" s="7"/>
      <c r="M81" s="88"/>
    </row>
    <row r="82" spans="1:13" ht="15" customHeight="1" x14ac:dyDescent="0.25">
      <c r="A82" s="41" t="s">
        <v>54</v>
      </c>
      <c r="B82" s="53" t="s">
        <v>55</v>
      </c>
      <c r="C82" s="47" t="s">
        <v>144</v>
      </c>
      <c r="D82" s="47" t="s">
        <v>225</v>
      </c>
      <c r="E82" s="41" t="s">
        <v>169</v>
      </c>
      <c r="F82" s="8" t="s">
        <v>0</v>
      </c>
      <c r="G82" s="9">
        <f>G83+G84+G85+G86</f>
        <v>21060</v>
      </c>
      <c r="H82" s="9">
        <f t="shared" ref="H82:L82" si="31">H83+H84+H85+H86</f>
        <v>22932</v>
      </c>
      <c r="I82" s="9">
        <f t="shared" si="31"/>
        <v>22932</v>
      </c>
      <c r="J82" s="9">
        <f t="shared" si="31"/>
        <v>23400</v>
      </c>
      <c r="K82" s="9">
        <f t="shared" si="31"/>
        <v>23400</v>
      </c>
      <c r="L82" s="9">
        <f t="shared" si="31"/>
        <v>22932</v>
      </c>
      <c r="M82" s="88"/>
    </row>
    <row r="83" spans="1:13" ht="45" x14ac:dyDescent="0.25">
      <c r="A83" s="42"/>
      <c r="B83" s="54"/>
      <c r="C83" s="48"/>
      <c r="D83" s="48"/>
      <c r="E83" s="42"/>
      <c r="F83" s="8" t="s">
        <v>1</v>
      </c>
      <c r="G83" s="9">
        <v>21060</v>
      </c>
      <c r="H83" s="9">
        <v>22932</v>
      </c>
      <c r="I83" s="9">
        <v>22932</v>
      </c>
      <c r="J83" s="9">
        <v>23400</v>
      </c>
      <c r="K83" s="9">
        <v>23400</v>
      </c>
      <c r="L83" s="9">
        <v>22932</v>
      </c>
      <c r="M83" s="88"/>
    </row>
    <row r="84" spans="1:13" ht="45" x14ac:dyDescent="0.25">
      <c r="A84" s="42"/>
      <c r="B84" s="54"/>
      <c r="C84" s="48"/>
      <c r="D84" s="48"/>
      <c r="E84" s="42"/>
      <c r="F84" s="8" t="s">
        <v>49</v>
      </c>
      <c r="G84" s="9">
        <v>0</v>
      </c>
      <c r="H84" s="9">
        <v>0</v>
      </c>
      <c r="I84" s="9">
        <v>0</v>
      </c>
      <c r="J84" s="9">
        <v>0</v>
      </c>
      <c r="K84" s="9">
        <v>0</v>
      </c>
      <c r="L84" s="9">
        <v>0</v>
      </c>
      <c r="M84" s="88"/>
    </row>
    <row r="85" spans="1:13" ht="30" x14ac:dyDescent="0.25">
      <c r="A85" s="42"/>
      <c r="B85" s="54"/>
      <c r="C85" s="48"/>
      <c r="D85" s="48"/>
      <c r="E85" s="42"/>
      <c r="F85" s="8" t="s">
        <v>48</v>
      </c>
      <c r="G85" s="9">
        <v>0</v>
      </c>
      <c r="H85" s="9">
        <v>0</v>
      </c>
      <c r="I85" s="9">
        <v>0</v>
      </c>
      <c r="J85" s="9">
        <v>0</v>
      </c>
      <c r="K85" s="9">
        <v>0</v>
      </c>
      <c r="L85" s="9">
        <v>0</v>
      </c>
      <c r="M85" s="88"/>
    </row>
    <row r="86" spans="1:13" ht="30" x14ac:dyDescent="0.25">
      <c r="A86" s="43"/>
      <c r="B86" s="55"/>
      <c r="C86" s="49"/>
      <c r="D86" s="49"/>
      <c r="E86" s="43"/>
      <c r="F86" s="8" t="s">
        <v>2</v>
      </c>
      <c r="G86" s="9">
        <v>0</v>
      </c>
      <c r="H86" s="9">
        <v>0</v>
      </c>
      <c r="I86" s="9">
        <v>0</v>
      </c>
      <c r="J86" s="9">
        <v>0</v>
      </c>
      <c r="K86" s="9">
        <v>0</v>
      </c>
      <c r="L86" s="9">
        <v>0</v>
      </c>
      <c r="M86" s="88"/>
    </row>
    <row r="87" spans="1:13" ht="15" customHeight="1" x14ac:dyDescent="0.25">
      <c r="A87" s="41" t="s">
        <v>56</v>
      </c>
      <c r="B87" s="53" t="s">
        <v>83</v>
      </c>
      <c r="C87" s="47" t="s">
        <v>144</v>
      </c>
      <c r="D87" s="47" t="s">
        <v>225</v>
      </c>
      <c r="E87" s="41" t="s">
        <v>168</v>
      </c>
      <c r="F87" s="8" t="s">
        <v>0</v>
      </c>
      <c r="G87" s="9">
        <f>G89</f>
        <v>206053.11</v>
      </c>
      <c r="H87" s="9">
        <f>H89</f>
        <v>236855.96</v>
      </c>
      <c r="I87" s="9">
        <f>I89</f>
        <v>251718.11</v>
      </c>
      <c r="J87" s="9">
        <f t="shared" ref="J87:L87" si="32">J89</f>
        <v>0</v>
      </c>
      <c r="K87" s="9">
        <f t="shared" si="32"/>
        <v>0</v>
      </c>
      <c r="L87" s="9">
        <f t="shared" si="32"/>
        <v>266791.23</v>
      </c>
      <c r="M87" s="88"/>
    </row>
    <row r="88" spans="1:13" ht="45" x14ac:dyDescent="0.25">
      <c r="A88" s="42"/>
      <c r="B88" s="54"/>
      <c r="C88" s="48"/>
      <c r="D88" s="48"/>
      <c r="E88" s="42"/>
      <c r="F88" s="8" t="s">
        <v>1</v>
      </c>
      <c r="G88" s="9">
        <v>0</v>
      </c>
      <c r="H88" s="9">
        <v>0</v>
      </c>
      <c r="I88" s="9">
        <v>0</v>
      </c>
      <c r="J88" s="9">
        <v>0</v>
      </c>
      <c r="K88" s="9">
        <v>0</v>
      </c>
      <c r="L88" s="9">
        <v>0</v>
      </c>
      <c r="M88" s="88"/>
    </row>
    <row r="89" spans="1:13" ht="45" x14ac:dyDescent="0.25">
      <c r="A89" s="42"/>
      <c r="B89" s="54"/>
      <c r="C89" s="48"/>
      <c r="D89" s="48"/>
      <c r="E89" s="42"/>
      <c r="F89" s="8" t="s">
        <v>49</v>
      </c>
      <c r="G89" s="9">
        <v>206053.11</v>
      </c>
      <c r="H89" s="9">
        <v>236855.96</v>
      </c>
      <c r="I89" s="9">
        <v>251718.11</v>
      </c>
      <c r="L89" s="7">
        <v>266791.23</v>
      </c>
      <c r="M89" s="88"/>
    </row>
    <row r="90" spans="1:13" ht="30" x14ac:dyDescent="0.25">
      <c r="A90" s="42"/>
      <c r="B90" s="54"/>
      <c r="C90" s="48"/>
      <c r="D90" s="48"/>
      <c r="E90" s="42"/>
      <c r="F90" s="8" t="s">
        <v>48</v>
      </c>
      <c r="G90" s="9">
        <v>0</v>
      </c>
      <c r="H90" s="9">
        <v>0</v>
      </c>
      <c r="I90" s="9">
        <v>0</v>
      </c>
      <c r="J90" s="9">
        <v>0</v>
      </c>
      <c r="K90" s="9">
        <v>0</v>
      </c>
      <c r="L90" s="9">
        <v>0</v>
      </c>
      <c r="M90" s="88"/>
    </row>
    <row r="91" spans="1:13" ht="30" x14ac:dyDescent="0.25">
      <c r="A91" s="42"/>
      <c r="B91" s="55"/>
      <c r="C91" s="49"/>
      <c r="D91" s="49"/>
      <c r="E91" s="43"/>
      <c r="F91" s="10" t="s">
        <v>2</v>
      </c>
      <c r="G91" s="16">
        <v>0</v>
      </c>
      <c r="H91" s="16">
        <v>0</v>
      </c>
      <c r="I91" s="16">
        <v>0</v>
      </c>
      <c r="J91" s="16">
        <v>0</v>
      </c>
      <c r="K91" s="16">
        <v>0</v>
      </c>
      <c r="L91" s="16">
        <v>0</v>
      </c>
      <c r="M91" s="89"/>
    </row>
    <row r="92" spans="1:13" x14ac:dyDescent="0.25">
      <c r="A92" s="60" t="s">
        <v>210</v>
      </c>
      <c r="B92" s="61"/>
      <c r="C92" s="61"/>
      <c r="D92" s="61"/>
      <c r="E92" s="61"/>
      <c r="F92" s="61"/>
      <c r="G92" s="61"/>
      <c r="H92" s="61"/>
      <c r="I92" s="61"/>
      <c r="J92" s="61"/>
      <c r="K92" s="61"/>
      <c r="L92" s="61"/>
      <c r="M92" s="62"/>
    </row>
    <row r="93" spans="1:13" x14ac:dyDescent="0.25">
      <c r="A93" s="63" t="s">
        <v>122</v>
      </c>
      <c r="B93" s="64"/>
      <c r="C93" s="64"/>
      <c r="D93" s="64"/>
      <c r="E93" s="64"/>
      <c r="F93" s="64"/>
      <c r="G93" s="64"/>
      <c r="H93" s="64"/>
      <c r="I93" s="64"/>
      <c r="J93" s="64"/>
      <c r="K93" s="64"/>
      <c r="L93" s="64"/>
      <c r="M93" s="65"/>
    </row>
    <row r="94" spans="1:13" ht="15" customHeight="1" x14ac:dyDescent="0.25">
      <c r="A94" s="41" t="s">
        <v>68</v>
      </c>
      <c r="B94" s="53" t="s">
        <v>57</v>
      </c>
      <c r="C94" s="47" t="s">
        <v>144</v>
      </c>
      <c r="D94" s="47" t="s">
        <v>225</v>
      </c>
      <c r="E94" s="41" t="s">
        <v>170</v>
      </c>
      <c r="F94" s="8" t="s">
        <v>0</v>
      </c>
      <c r="G94" s="9">
        <f>G96+G97</f>
        <v>183134.27000000002</v>
      </c>
      <c r="H94" s="9">
        <f>H97</f>
        <v>131982.94999999998</v>
      </c>
      <c r="I94" s="9">
        <f>I97</f>
        <v>131959.75999999998</v>
      </c>
      <c r="J94" s="9">
        <f t="shared" ref="J94:L94" si="33">J97</f>
        <v>0</v>
      </c>
      <c r="K94" s="9">
        <f t="shared" si="33"/>
        <v>0</v>
      </c>
      <c r="L94" s="9">
        <f t="shared" si="33"/>
        <v>137064.41</v>
      </c>
      <c r="M94" s="87" t="s">
        <v>207</v>
      </c>
    </row>
    <row r="95" spans="1:13" ht="45" x14ac:dyDescent="0.25">
      <c r="A95" s="42"/>
      <c r="B95" s="54"/>
      <c r="C95" s="48"/>
      <c r="D95" s="48"/>
      <c r="E95" s="42"/>
      <c r="F95" s="8" t="s">
        <v>1</v>
      </c>
      <c r="G95" s="9">
        <f>G100+G105+G110+G115</f>
        <v>0</v>
      </c>
      <c r="H95" s="9">
        <f>H100+H105+H110+H115</f>
        <v>0</v>
      </c>
      <c r="I95" s="9">
        <f>I100+I105+I110+I115</f>
        <v>0</v>
      </c>
      <c r="J95" s="9">
        <f t="shared" ref="J95:L95" si="34">J100+J105+J110+J115</f>
        <v>0</v>
      </c>
      <c r="K95" s="9">
        <f t="shared" si="34"/>
        <v>0</v>
      </c>
      <c r="L95" s="9">
        <f t="shared" si="34"/>
        <v>0</v>
      </c>
      <c r="M95" s="88"/>
    </row>
    <row r="96" spans="1:13" ht="45" x14ac:dyDescent="0.25">
      <c r="A96" s="42"/>
      <c r="B96" s="54"/>
      <c r="C96" s="48"/>
      <c r="D96" s="48"/>
      <c r="E96" s="42"/>
      <c r="F96" s="8" t="s">
        <v>49</v>
      </c>
      <c r="G96" s="9">
        <f>G101+G106+G111+G116+G131+G126</f>
        <v>3356.29</v>
      </c>
      <c r="H96" s="9">
        <f>H101+H106+H111+H116</f>
        <v>0</v>
      </c>
      <c r="I96" s="9">
        <f>I101+I106+I111+I116</f>
        <v>0</v>
      </c>
      <c r="J96" s="9">
        <f t="shared" ref="J96:L96" si="35">J101+J106+J111+J116</f>
        <v>0</v>
      </c>
      <c r="K96" s="9">
        <f t="shared" si="35"/>
        <v>0</v>
      </c>
      <c r="L96" s="9">
        <f t="shared" si="35"/>
        <v>0</v>
      </c>
      <c r="M96" s="88"/>
    </row>
    <row r="97" spans="1:13" ht="30" x14ac:dyDescent="0.25">
      <c r="A97" s="42"/>
      <c r="B97" s="54"/>
      <c r="C97" s="48"/>
      <c r="D97" s="48"/>
      <c r="E97" s="42"/>
      <c r="F97" s="8" t="s">
        <v>48</v>
      </c>
      <c r="G97" s="9">
        <f>G102+G107+G117+G122+G127+G132+G112</f>
        <v>179777.98</v>
      </c>
      <c r="H97" s="9">
        <f>H102+H107+H117+H122+H127+H132+H112</f>
        <v>131982.94999999998</v>
      </c>
      <c r="I97" s="9">
        <f t="shared" ref="I97:L97" si="36">I102+I107+I117+I122+I127+I132+I112</f>
        <v>131959.75999999998</v>
      </c>
      <c r="J97" s="9">
        <f t="shared" si="36"/>
        <v>0</v>
      </c>
      <c r="K97" s="9">
        <f t="shared" si="36"/>
        <v>0</v>
      </c>
      <c r="L97" s="9">
        <f t="shared" si="36"/>
        <v>137064.41</v>
      </c>
      <c r="M97" s="88"/>
    </row>
    <row r="98" spans="1:13" ht="30" x14ac:dyDescent="0.25">
      <c r="A98" s="43"/>
      <c r="B98" s="55"/>
      <c r="C98" s="49"/>
      <c r="D98" s="49"/>
      <c r="E98" s="43"/>
      <c r="F98" s="8" t="s">
        <v>2</v>
      </c>
      <c r="G98" s="9">
        <f>G103+G108+G113+G118</f>
        <v>0</v>
      </c>
      <c r="H98" s="9">
        <f>H103+H108+H113+H118</f>
        <v>0</v>
      </c>
      <c r="I98" s="9">
        <f>I103+I108+I113+I118</f>
        <v>0</v>
      </c>
      <c r="J98" s="9">
        <f t="shared" ref="J98:L98" si="37">J103+J108+J113+J118</f>
        <v>0</v>
      </c>
      <c r="K98" s="9">
        <f t="shared" si="37"/>
        <v>0</v>
      </c>
      <c r="L98" s="9">
        <f t="shared" si="37"/>
        <v>0</v>
      </c>
      <c r="M98" s="88"/>
    </row>
    <row r="99" spans="1:13" ht="18.75" customHeight="1" x14ac:dyDescent="0.25">
      <c r="A99" s="41" t="s">
        <v>69</v>
      </c>
      <c r="B99" s="53" t="s">
        <v>84</v>
      </c>
      <c r="C99" s="47" t="s">
        <v>144</v>
      </c>
      <c r="D99" s="47" t="s">
        <v>225</v>
      </c>
      <c r="E99" s="41" t="s">
        <v>171</v>
      </c>
      <c r="F99" s="8" t="s">
        <v>0</v>
      </c>
      <c r="G99" s="9">
        <f>G100+G101+G102+G103</f>
        <v>69214.67</v>
      </c>
      <c r="H99" s="9">
        <f t="shared" ref="H99:L99" si="38">H100+H101+H102+H103</f>
        <v>77893.2</v>
      </c>
      <c r="I99" s="9">
        <f t="shared" si="38"/>
        <v>78964.36</v>
      </c>
      <c r="J99" s="9">
        <f t="shared" si="38"/>
        <v>0</v>
      </c>
      <c r="K99" s="9">
        <f t="shared" si="38"/>
        <v>0</v>
      </c>
      <c r="L99" s="9">
        <f t="shared" si="38"/>
        <v>82919.83</v>
      </c>
      <c r="M99" s="88"/>
    </row>
    <row r="100" spans="1:13" ht="45" x14ac:dyDescent="0.25">
      <c r="A100" s="42"/>
      <c r="B100" s="54"/>
      <c r="C100" s="48"/>
      <c r="D100" s="48"/>
      <c r="E100" s="42"/>
      <c r="F100" s="8" t="s">
        <v>1</v>
      </c>
      <c r="G100" s="9">
        <v>0</v>
      </c>
      <c r="H100" s="9">
        <v>0</v>
      </c>
      <c r="I100" s="9">
        <v>0</v>
      </c>
      <c r="J100" s="9">
        <v>0</v>
      </c>
      <c r="K100" s="9">
        <v>0</v>
      </c>
      <c r="L100" s="9">
        <v>0</v>
      </c>
      <c r="M100" s="88"/>
    </row>
    <row r="101" spans="1:13" ht="45" x14ac:dyDescent="0.25">
      <c r="A101" s="42"/>
      <c r="B101" s="54"/>
      <c r="C101" s="48"/>
      <c r="D101" s="48"/>
      <c r="E101" s="42"/>
      <c r="F101" s="8" t="s">
        <v>49</v>
      </c>
      <c r="G101" s="9">
        <v>0</v>
      </c>
      <c r="H101" s="9">
        <v>0</v>
      </c>
      <c r="I101" s="9">
        <v>0</v>
      </c>
      <c r="J101" s="9">
        <v>0</v>
      </c>
      <c r="K101" s="9">
        <v>0</v>
      </c>
      <c r="L101" s="9">
        <v>0</v>
      </c>
      <c r="M101" s="88"/>
    </row>
    <row r="102" spans="1:13" ht="30" x14ac:dyDescent="0.25">
      <c r="A102" s="42"/>
      <c r="B102" s="54"/>
      <c r="C102" s="48"/>
      <c r="D102" s="48"/>
      <c r="E102" s="42"/>
      <c r="F102" s="8" t="s">
        <v>48</v>
      </c>
      <c r="G102" s="9">
        <v>69214.67</v>
      </c>
      <c r="H102" s="9">
        <v>77893.2</v>
      </c>
      <c r="I102" s="9">
        <v>78964.36</v>
      </c>
      <c r="L102" s="7">
        <v>82919.83</v>
      </c>
      <c r="M102" s="88"/>
    </row>
    <row r="103" spans="1:13" ht="30" x14ac:dyDescent="0.25">
      <c r="A103" s="43"/>
      <c r="B103" s="55"/>
      <c r="C103" s="49"/>
      <c r="D103" s="49"/>
      <c r="E103" s="43"/>
      <c r="F103" s="8" t="s">
        <v>2</v>
      </c>
      <c r="G103" s="9">
        <v>0</v>
      </c>
      <c r="H103" s="9">
        <v>0</v>
      </c>
      <c r="I103" s="9">
        <v>0</v>
      </c>
      <c r="J103" s="9">
        <v>0</v>
      </c>
      <c r="K103" s="9">
        <v>0</v>
      </c>
      <c r="L103" s="9">
        <v>0</v>
      </c>
      <c r="M103" s="88"/>
    </row>
    <row r="104" spans="1:13" ht="15" customHeight="1" x14ac:dyDescent="0.25">
      <c r="A104" s="41" t="s">
        <v>70</v>
      </c>
      <c r="B104" s="53" t="s">
        <v>85</v>
      </c>
      <c r="C104" s="47" t="s">
        <v>144</v>
      </c>
      <c r="D104" s="47" t="s">
        <v>225</v>
      </c>
      <c r="E104" s="41" t="s">
        <v>172</v>
      </c>
      <c r="F104" s="8" t="s">
        <v>0</v>
      </c>
      <c r="G104" s="9">
        <f>G105+G106+G107+G108</f>
        <v>30038.14</v>
      </c>
      <c r="H104" s="9">
        <f t="shared" ref="H104:L104" si="39">H105+H106+H107+H108</f>
        <v>34308.730000000003</v>
      </c>
      <c r="I104" s="9">
        <f t="shared" si="39"/>
        <v>36026.629999999997</v>
      </c>
      <c r="J104" s="9">
        <f t="shared" si="39"/>
        <v>0</v>
      </c>
      <c r="K104" s="9">
        <f t="shared" si="39"/>
        <v>0</v>
      </c>
      <c r="L104" s="9">
        <f t="shared" si="39"/>
        <v>37791.919999999998</v>
      </c>
      <c r="M104" s="88"/>
    </row>
    <row r="105" spans="1:13" ht="45" x14ac:dyDescent="0.25">
      <c r="A105" s="42"/>
      <c r="B105" s="54"/>
      <c r="C105" s="48"/>
      <c r="D105" s="48"/>
      <c r="E105" s="42"/>
      <c r="F105" s="8" t="s">
        <v>1</v>
      </c>
      <c r="G105" s="9">
        <v>0</v>
      </c>
      <c r="H105" s="9">
        <v>0</v>
      </c>
      <c r="I105" s="9">
        <v>0</v>
      </c>
      <c r="J105" s="9">
        <v>0</v>
      </c>
      <c r="K105" s="9">
        <v>0</v>
      </c>
      <c r="L105" s="9">
        <v>0</v>
      </c>
      <c r="M105" s="88"/>
    </row>
    <row r="106" spans="1:13" ht="45" x14ac:dyDescent="0.25">
      <c r="A106" s="42"/>
      <c r="B106" s="54"/>
      <c r="C106" s="48"/>
      <c r="D106" s="48"/>
      <c r="E106" s="42"/>
      <c r="F106" s="8" t="s">
        <v>49</v>
      </c>
      <c r="G106" s="9">
        <v>0</v>
      </c>
      <c r="H106" s="9">
        <v>0</v>
      </c>
      <c r="I106" s="9">
        <v>0</v>
      </c>
      <c r="J106" s="9">
        <v>0</v>
      </c>
      <c r="K106" s="9">
        <v>0</v>
      </c>
      <c r="L106" s="9">
        <v>0</v>
      </c>
      <c r="M106" s="88"/>
    </row>
    <row r="107" spans="1:13" ht="30" x14ac:dyDescent="0.25">
      <c r="A107" s="42"/>
      <c r="B107" s="54"/>
      <c r="C107" s="48"/>
      <c r="D107" s="48"/>
      <c r="E107" s="42"/>
      <c r="F107" s="8" t="s">
        <v>48</v>
      </c>
      <c r="G107" s="9">
        <v>30038.14</v>
      </c>
      <c r="H107" s="9">
        <v>34308.730000000003</v>
      </c>
      <c r="I107" s="9">
        <v>36026.629999999997</v>
      </c>
      <c r="L107" s="7">
        <v>37791.919999999998</v>
      </c>
      <c r="M107" s="88"/>
    </row>
    <row r="108" spans="1:13" ht="30" x14ac:dyDescent="0.25">
      <c r="A108" s="43"/>
      <c r="B108" s="55"/>
      <c r="C108" s="49"/>
      <c r="D108" s="49"/>
      <c r="E108" s="43"/>
      <c r="F108" s="8" t="s">
        <v>2</v>
      </c>
      <c r="G108" s="9">
        <v>0</v>
      </c>
      <c r="H108" s="9">
        <v>0</v>
      </c>
      <c r="I108" s="9">
        <v>0</v>
      </c>
      <c r="J108" s="9">
        <v>0</v>
      </c>
      <c r="K108" s="9">
        <v>0</v>
      </c>
      <c r="L108" s="9">
        <v>0</v>
      </c>
      <c r="M108" s="88"/>
    </row>
    <row r="109" spans="1:13" ht="15" customHeight="1" x14ac:dyDescent="0.25">
      <c r="A109" s="41" t="s">
        <v>88</v>
      </c>
      <c r="B109" s="53" t="s">
        <v>71</v>
      </c>
      <c r="C109" s="47" t="s">
        <v>144</v>
      </c>
      <c r="D109" s="47" t="s">
        <v>225</v>
      </c>
      <c r="E109" s="41" t="s">
        <v>173</v>
      </c>
      <c r="F109" s="8" t="s">
        <v>0</v>
      </c>
      <c r="G109" s="9">
        <f>G110+G111+G112+G113</f>
        <v>18161.099999999999</v>
      </c>
      <c r="H109" s="9">
        <f t="shared" ref="H109:L109" si="40">H110+H111+H112+H113</f>
        <v>18610.990000000002</v>
      </c>
      <c r="I109" s="9">
        <f t="shared" si="40"/>
        <v>16968.77</v>
      </c>
      <c r="J109" s="9">
        <f t="shared" si="40"/>
        <v>0</v>
      </c>
      <c r="K109" s="9">
        <f t="shared" si="40"/>
        <v>0</v>
      </c>
      <c r="L109" s="9">
        <f t="shared" si="40"/>
        <v>16352.66</v>
      </c>
      <c r="M109" s="88"/>
    </row>
    <row r="110" spans="1:13" ht="45" x14ac:dyDescent="0.25">
      <c r="A110" s="42"/>
      <c r="B110" s="54"/>
      <c r="C110" s="48"/>
      <c r="D110" s="48"/>
      <c r="E110" s="42"/>
      <c r="F110" s="8" t="s">
        <v>1</v>
      </c>
      <c r="G110" s="9">
        <v>0</v>
      </c>
      <c r="H110" s="9">
        <v>0</v>
      </c>
      <c r="I110" s="9">
        <v>0</v>
      </c>
      <c r="J110" s="9">
        <v>0</v>
      </c>
      <c r="K110" s="9">
        <v>0</v>
      </c>
      <c r="L110" s="9">
        <v>0</v>
      </c>
      <c r="M110" s="88"/>
    </row>
    <row r="111" spans="1:13" ht="45" x14ac:dyDescent="0.25">
      <c r="A111" s="42"/>
      <c r="B111" s="54"/>
      <c r="C111" s="48"/>
      <c r="D111" s="48"/>
      <c r="E111" s="42"/>
      <c r="F111" s="8" t="s">
        <v>49</v>
      </c>
      <c r="G111" s="9">
        <v>0</v>
      </c>
      <c r="H111" s="9">
        <v>0</v>
      </c>
      <c r="I111" s="9">
        <v>0</v>
      </c>
      <c r="J111" s="9">
        <v>0</v>
      </c>
      <c r="K111" s="9">
        <v>0</v>
      </c>
      <c r="L111" s="9">
        <v>0</v>
      </c>
      <c r="M111" s="88"/>
    </row>
    <row r="112" spans="1:13" ht="30" x14ac:dyDescent="0.25">
      <c r="A112" s="42"/>
      <c r="B112" s="54"/>
      <c r="C112" s="48"/>
      <c r="D112" s="48"/>
      <c r="E112" s="42"/>
      <c r="F112" s="8" t="s">
        <v>48</v>
      </c>
      <c r="G112" s="9">
        <f>14768.98+3392.12</f>
        <v>18161.099999999999</v>
      </c>
      <c r="H112" s="9">
        <v>18610.990000000002</v>
      </c>
      <c r="I112" s="9">
        <v>16968.77</v>
      </c>
      <c r="L112" s="7">
        <v>16352.66</v>
      </c>
      <c r="M112" s="88"/>
    </row>
    <row r="113" spans="1:13" ht="30" x14ac:dyDescent="0.25">
      <c r="A113" s="43"/>
      <c r="B113" s="55"/>
      <c r="C113" s="49"/>
      <c r="D113" s="49"/>
      <c r="E113" s="43"/>
      <c r="F113" s="8" t="s">
        <v>2</v>
      </c>
      <c r="G113" s="9">
        <v>0</v>
      </c>
      <c r="H113" s="9">
        <v>0</v>
      </c>
      <c r="I113" s="9">
        <v>0</v>
      </c>
      <c r="J113" s="9">
        <v>0</v>
      </c>
      <c r="K113" s="9">
        <v>0</v>
      </c>
      <c r="L113" s="9">
        <v>0</v>
      </c>
      <c r="M113" s="89"/>
    </row>
    <row r="114" spans="1:13" ht="15" customHeight="1" x14ac:dyDescent="0.25">
      <c r="A114" s="66" t="s">
        <v>89</v>
      </c>
      <c r="B114" s="53" t="s">
        <v>86</v>
      </c>
      <c r="C114" s="47" t="s">
        <v>144</v>
      </c>
      <c r="D114" s="47" t="s">
        <v>225</v>
      </c>
      <c r="E114" s="41" t="s">
        <v>174</v>
      </c>
      <c r="F114" s="8" t="s">
        <v>0</v>
      </c>
      <c r="G114" s="9">
        <f>G117</f>
        <v>62122.94</v>
      </c>
      <c r="H114" s="9">
        <f>H117</f>
        <v>0</v>
      </c>
      <c r="I114" s="9">
        <f>I117</f>
        <v>0</v>
      </c>
      <c r="J114" s="9">
        <f t="shared" ref="J114:L114" si="41">J117</f>
        <v>0</v>
      </c>
      <c r="K114" s="9">
        <f t="shared" si="41"/>
        <v>0</v>
      </c>
      <c r="L114" s="9">
        <f t="shared" si="41"/>
        <v>0</v>
      </c>
      <c r="M114" s="87" t="s">
        <v>152</v>
      </c>
    </row>
    <row r="115" spans="1:13" ht="45" x14ac:dyDescent="0.25">
      <c r="A115" s="67"/>
      <c r="B115" s="54"/>
      <c r="C115" s="48"/>
      <c r="D115" s="48"/>
      <c r="E115" s="42"/>
      <c r="F115" s="8" t="s">
        <v>1</v>
      </c>
      <c r="G115" s="9">
        <f>G120+G125</f>
        <v>0</v>
      </c>
      <c r="H115" s="9">
        <f>H120+H125</f>
        <v>0</v>
      </c>
      <c r="I115" s="9">
        <f>I120+I125</f>
        <v>0</v>
      </c>
      <c r="J115" s="9">
        <f t="shared" ref="J115:L115" si="42">J120+J125</f>
        <v>0</v>
      </c>
      <c r="K115" s="9">
        <f t="shared" si="42"/>
        <v>0</v>
      </c>
      <c r="L115" s="9">
        <f t="shared" si="42"/>
        <v>0</v>
      </c>
      <c r="M115" s="88"/>
    </row>
    <row r="116" spans="1:13" ht="45" x14ac:dyDescent="0.25">
      <c r="A116" s="67"/>
      <c r="B116" s="54"/>
      <c r="C116" s="48"/>
      <c r="D116" s="48"/>
      <c r="E116" s="42"/>
      <c r="F116" s="8" t="s">
        <v>49</v>
      </c>
      <c r="G116" s="9">
        <v>0</v>
      </c>
      <c r="H116" s="9">
        <f>H121+H126</f>
        <v>0</v>
      </c>
      <c r="I116" s="9">
        <f>I121+I126</f>
        <v>0</v>
      </c>
      <c r="J116" s="9">
        <f t="shared" ref="J116:L116" si="43">J121+J126</f>
        <v>0</v>
      </c>
      <c r="K116" s="9">
        <f t="shared" si="43"/>
        <v>0</v>
      </c>
      <c r="L116" s="9">
        <f t="shared" si="43"/>
        <v>0</v>
      </c>
      <c r="M116" s="88"/>
    </row>
    <row r="117" spans="1:13" ht="30" x14ac:dyDescent="0.25">
      <c r="A117" s="67"/>
      <c r="B117" s="54"/>
      <c r="C117" s="48"/>
      <c r="D117" s="48"/>
      <c r="E117" s="42"/>
      <c r="F117" s="8" t="s">
        <v>48</v>
      </c>
      <c r="G117" s="9">
        <f>100+62022.94</f>
        <v>62122.94</v>
      </c>
      <c r="H117" s="9">
        <v>0</v>
      </c>
      <c r="I117" s="9">
        <v>0</v>
      </c>
      <c r="L117" s="7">
        <v>0</v>
      </c>
      <c r="M117" s="88"/>
    </row>
    <row r="118" spans="1:13" ht="30" x14ac:dyDescent="0.25">
      <c r="A118" s="68"/>
      <c r="B118" s="55"/>
      <c r="C118" s="49"/>
      <c r="D118" s="49"/>
      <c r="E118" s="43"/>
      <c r="F118" s="8" t="s">
        <v>2</v>
      </c>
      <c r="G118" s="9">
        <f>G123+G128</f>
        <v>0</v>
      </c>
      <c r="H118" s="9">
        <f>H123+H128</f>
        <v>0</v>
      </c>
      <c r="I118" s="9">
        <f>I123+I128</f>
        <v>0</v>
      </c>
      <c r="J118" s="9">
        <f t="shared" ref="J118:L118" si="44">J123+J128</f>
        <v>0</v>
      </c>
      <c r="K118" s="9">
        <f t="shared" si="44"/>
        <v>0</v>
      </c>
      <c r="L118" s="9">
        <f t="shared" si="44"/>
        <v>0</v>
      </c>
      <c r="M118" s="88"/>
    </row>
    <row r="119" spans="1:13" ht="17.25" customHeight="1" x14ac:dyDescent="0.25">
      <c r="A119" s="41" t="s">
        <v>90</v>
      </c>
      <c r="B119" s="53" t="s">
        <v>87</v>
      </c>
      <c r="C119" s="47" t="s">
        <v>144</v>
      </c>
      <c r="D119" s="47" t="s">
        <v>225</v>
      </c>
      <c r="E119" s="41" t="s">
        <v>175</v>
      </c>
      <c r="F119" s="8" t="s">
        <v>0</v>
      </c>
      <c r="G119" s="9">
        <f>G120+G121+G122+G123</f>
        <v>187</v>
      </c>
      <c r="H119" s="9">
        <f t="shared" ref="H119:L119" si="45">H120+H121+H122+H123</f>
        <v>186.5</v>
      </c>
      <c r="I119" s="9">
        <f t="shared" si="45"/>
        <v>0</v>
      </c>
      <c r="J119" s="9">
        <f t="shared" si="45"/>
        <v>0</v>
      </c>
      <c r="K119" s="9">
        <f t="shared" si="45"/>
        <v>0</v>
      </c>
      <c r="L119" s="9">
        <f t="shared" si="45"/>
        <v>0</v>
      </c>
      <c r="M119" s="88"/>
    </row>
    <row r="120" spans="1:13" ht="45" x14ac:dyDescent="0.25">
      <c r="A120" s="42"/>
      <c r="B120" s="54"/>
      <c r="C120" s="48"/>
      <c r="D120" s="48"/>
      <c r="E120" s="42"/>
      <c r="F120" s="8" t="s">
        <v>1</v>
      </c>
      <c r="G120" s="9">
        <v>0</v>
      </c>
      <c r="H120" s="9">
        <v>0</v>
      </c>
      <c r="I120" s="9">
        <v>0</v>
      </c>
      <c r="J120" s="9">
        <v>0</v>
      </c>
      <c r="K120" s="9">
        <v>0</v>
      </c>
      <c r="L120" s="9">
        <v>0</v>
      </c>
      <c r="M120" s="88"/>
    </row>
    <row r="121" spans="1:13" ht="45" x14ac:dyDescent="0.25">
      <c r="A121" s="42"/>
      <c r="B121" s="54"/>
      <c r="C121" s="48"/>
      <c r="D121" s="48"/>
      <c r="E121" s="42"/>
      <c r="F121" s="8" t="s">
        <v>49</v>
      </c>
      <c r="G121" s="9">
        <v>0</v>
      </c>
      <c r="H121" s="9">
        <v>0</v>
      </c>
      <c r="I121" s="9">
        <v>0</v>
      </c>
      <c r="J121" s="9">
        <v>0</v>
      </c>
      <c r="K121" s="9">
        <v>0</v>
      </c>
      <c r="L121" s="9">
        <v>0</v>
      </c>
      <c r="M121" s="88"/>
    </row>
    <row r="122" spans="1:13" ht="30" x14ac:dyDescent="0.25">
      <c r="A122" s="42"/>
      <c r="B122" s="54"/>
      <c r="C122" s="48"/>
      <c r="D122" s="48"/>
      <c r="E122" s="42"/>
      <c r="F122" s="8" t="s">
        <v>48</v>
      </c>
      <c r="G122" s="9">
        <v>187</v>
      </c>
      <c r="H122" s="9">
        <v>186.5</v>
      </c>
      <c r="I122" s="9">
        <v>0</v>
      </c>
      <c r="J122" s="9">
        <v>0</v>
      </c>
      <c r="K122" s="9">
        <v>0</v>
      </c>
      <c r="L122" s="9">
        <v>0</v>
      </c>
      <c r="M122" s="88"/>
    </row>
    <row r="123" spans="1:13" ht="30" x14ac:dyDescent="0.25">
      <c r="A123" s="43"/>
      <c r="B123" s="55"/>
      <c r="C123" s="49"/>
      <c r="D123" s="49"/>
      <c r="E123" s="43"/>
      <c r="F123" s="8" t="s">
        <v>2</v>
      </c>
      <c r="G123" s="9">
        <v>0</v>
      </c>
      <c r="H123" s="9">
        <v>0</v>
      </c>
      <c r="I123" s="9">
        <v>0</v>
      </c>
      <c r="J123" s="9">
        <v>0</v>
      </c>
      <c r="K123" s="9">
        <v>0</v>
      </c>
      <c r="L123" s="9">
        <v>0</v>
      </c>
      <c r="M123" s="88"/>
    </row>
    <row r="124" spans="1:13" ht="15" customHeight="1" x14ac:dyDescent="0.25">
      <c r="A124" s="41" t="s">
        <v>112</v>
      </c>
      <c r="B124" s="53" t="s">
        <v>104</v>
      </c>
      <c r="C124" s="47" t="s">
        <v>144</v>
      </c>
      <c r="D124" s="47" t="s">
        <v>225</v>
      </c>
      <c r="E124" s="41" t="s">
        <v>243</v>
      </c>
      <c r="F124" s="8" t="s">
        <v>0</v>
      </c>
      <c r="G124" s="9">
        <f>G125+G126+G127+G128</f>
        <v>1001.3299999999999</v>
      </c>
      <c r="H124" s="9">
        <f t="shared" ref="H124:L124" si="46">H125+H126+H127+H128</f>
        <v>983.53</v>
      </c>
      <c r="I124" s="9">
        <f t="shared" si="46"/>
        <v>0</v>
      </c>
      <c r="J124" s="9">
        <f t="shared" si="46"/>
        <v>0</v>
      </c>
      <c r="K124" s="9">
        <f t="shared" si="46"/>
        <v>0</v>
      </c>
      <c r="L124" s="9">
        <f t="shared" si="46"/>
        <v>0</v>
      </c>
      <c r="M124" s="88"/>
    </row>
    <row r="125" spans="1:13" ht="45" x14ac:dyDescent="0.25">
      <c r="A125" s="42"/>
      <c r="B125" s="54"/>
      <c r="C125" s="48"/>
      <c r="D125" s="48"/>
      <c r="E125" s="42"/>
      <c r="F125" s="8" t="s">
        <v>1</v>
      </c>
      <c r="G125" s="9">
        <v>0</v>
      </c>
      <c r="H125" s="9">
        <v>0</v>
      </c>
      <c r="I125" s="9">
        <v>0</v>
      </c>
      <c r="J125" s="9">
        <v>0</v>
      </c>
      <c r="K125" s="9">
        <v>0</v>
      </c>
      <c r="L125" s="9">
        <v>0</v>
      </c>
      <c r="M125" s="88"/>
    </row>
    <row r="126" spans="1:13" ht="45" x14ac:dyDescent="0.25">
      <c r="A126" s="42"/>
      <c r="B126" s="54"/>
      <c r="C126" s="48"/>
      <c r="D126" s="48"/>
      <c r="E126" s="42"/>
      <c r="F126" s="8" t="s">
        <v>49</v>
      </c>
      <c r="G126" s="9">
        <v>971.29</v>
      </c>
      <c r="H126" s="9">
        <v>0</v>
      </c>
      <c r="I126" s="9">
        <v>0</v>
      </c>
      <c r="J126" s="9">
        <v>0</v>
      </c>
      <c r="K126" s="9">
        <v>0</v>
      </c>
      <c r="L126" s="9">
        <v>0</v>
      </c>
      <c r="M126" s="88"/>
    </row>
    <row r="127" spans="1:13" ht="30" x14ac:dyDescent="0.25">
      <c r="A127" s="42"/>
      <c r="B127" s="54"/>
      <c r="C127" s="48"/>
      <c r="D127" s="48"/>
      <c r="E127" s="42"/>
      <c r="F127" s="8" t="s">
        <v>48</v>
      </c>
      <c r="G127" s="9">
        <v>30.04</v>
      </c>
      <c r="H127" s="9">
        <v>983.53</v>
      </c>
      <c r="I127" s="9">
        <v>0</v>
      </c>
      <c r="J127" s="9">
        <v>0</v>
      </c>
      <c r="K127" s="9">
        <v>0</v>
      </c>
      <c r="L127" s="9">
        <v>0</v>
      </c>
      <c r="M127" s="88"/>
    </row>
    <row r="128" spans="1:13" ht="30" x14ac:dyDescent="0.25">
      <c r="A128" s="43"/>
      <c r="B128" s="55"/>
      <c r="C128" s="49"/>
      <c r="D128" s="49"/>
      <c r="E128" s="43"/>
      <c r="F128" s="8" t="s">
        <v>2</v>
      </c>
      <c r="G128" s="9">
        <v>0</v>
      </c>
      <c r="H128" s="9">
        <v>0</v>
      </c>
      <c r="I128" s="9">
        <v>0</v>
      </c>
      <c r="J128" s="9">
        <v>0</v>
      </c>
      <c r="K128" s="9">
        <v>0</v>
      </c>
      <c r="L128" s="9">
        <v>0</v>
      </c>
      <c r="M128" s="88"/>
    </row>
    <row r="129" spans="1:13" ht="15" customHeight="1" x14ac:dyDescent="0.25">
      <c r="A129" s="41" t="s">
        <v>113</v>
      </c>
      <c r="B129" s="53" t="s">
        <v>114</v>
      </c>
      <c r="C129" s="47" t="s">
        <v>144</v>
      </c>
      <c r="D129" s="47" t="s">
        <v>225</v>
      </c>
      <c r="E129" s="41" t="s">
        <v>237</v>
      </c>
      <c r="F129" s="8" t="s">
        <v>0</v>
      </c>
      <c r="G129" s="9">
        <f>G130+G131+G132+G133</f>
        <v>2409.09</v>
      </c>
      <c r="H129" s="9">
        <f t="shared" ref="H129:L129" si="47">H130+H131+H132+H133</f>
        <v>0</v>
      </c>
      <c r="I129" s="9">
        <f t="shared" si="47"/>
        <v>0</v>
      </c>
      <c r="J129" s="9">
        <f t="shared" si="47"/>
        <v>0</v>
      </c>
      <c r="K129" s="9">
        <f t="shared" si="47"/>
        <v>0</v>
      </c>
      <c r="L129" s="9">
        <f t="shared" si="47"/>
        <v>0</v>
      </c>
      <c r="M129" s="88"/>
    </row>
    <row r="130" spans="1:13" ht="45" x14ac:dyDescent="0.25">
      <c r="A130" s="42"/>
      <c r="B130" s="54"/>
      <c r="C130" s="48"/>
      <c r="D130" s="48"/>
      <c r="E130" s="42"/>
      <c r="F130" s="8" t="s">
        <v>1</v>
      </c>
      <c r="G130" s="9">
        <v>0</v>
      </c>
      <c r="H130" s="9">
        <v>0</v>
      </c>
      <c r="I130" s="9">
        <v>0</v>
      </c>
      <c r="J130" s="9">
        <v>0</v>
      </c>
      <c r="K130" s="9">
        <v>0</v>
      </c>
      <c r="L130" s="9">
        <v>0</v>
      </c>
      <c r="M130" s="88"/>
    </row>
    <row r="131" spans="1:13" ht="45" x14ac:dyDescent="0.25">
      <c r="A131" s="42"/>
      <c r="B131" s="54"/>
      <c r="C131" s="48"/>
      <c r="D131" s="48"/>
      <c r="E131" s="42"/>
      <c r="F131" s="8" t="s">
        <v>49</v>
      </c>
      <c r="G131" s="9">
        <v>2385</v>
      </c>
      <c r="H131" s="9">
        <v>0</v>
      </c>
      <c r="I131" s="9">
        <v>0</v>
      </c>
      <c r="J131" s="9">
        <v>0</v>
      </c>
      <c r="K131" s="9">
        <v>0</v>
      </c>
      <c r="L131" s="9">
        <v>0</v>
      </c>
      <c r="M131" s="88"/>
    </row>
    <row r="132" spans="1:13" ht="30" x14ac:dyDescent="0.25">
      <c r="A132" s="42"/>
      <c r="B132" s="54"/>
      <c r="C132" s="48"/>
      <c r="D132" s="48"/>
      <c r="E132" s="42"/>
      <c r="F132" s="8" t="s">
        <v>48</v>
      </c>
      <c r="G132" s="9">
        <v>24.09</v>
      </c>
      <c r="H132" s="9">
        <v>0</v>
      </c>
      <c r="I132" s="9">
        <v>0</v>
      </c>
      <c r="J132" s="9">
        <v>0</v>
      </c>
      <c r="K132" s="9">
        <v>0</v>
      </c>
      <c r="L132" s="9">
        <v>0</v>
      </c>
      <c r="M132" s="88"/>
    </row>
    <row r="133" spans="1:13" ht="30" x14ac:dyDescent="0.25">
      <c r="A133" s="43"/>
      <c r="B133" s="55"/>
      <c r="C133" s="49"/>
      <c r="D133" s="49"/>
      <c r="E133" s="43"/>
      <c r="F133" s="8" t="s">
        <v>2</v>
      </c>
      <c r="G133" s="9">
        <v>0</v>
      </c>
      <c r="H133" s="9">
        <v>0</v>
      </c>
      <c r="I133" s="9">
        <v>0</v>
      </c>
      <c r="J133" s="9">
        <v>0</v>
      </c>
      <c r="K133" s="9">
        <v>0</v>
      </c>
      <c r="L133" s="9">
        <v>0</v>
      </c>
      <c r="M133" s="88"/>
    </row>
    <row r="134" spans="1:13" ht="15" customHeight="1" x14ac:dyDescent="0.25">
      <c r="A134" s="41" t="s">
        <v>73</v>
      </c>
      <c r="B134" s="53" t="s">
        <v>72</v>
      </c>
      <c r="C134" s="47" t="s">
        <v>144</v>
      </c>
      <c r="D134" s="47" t="s">
        <v>225</v>
      </c>
      <c r="E134" s="41" t="s">
        <v>176</v>
      </c>
      <c r="F134" s="8" t="s">
        <v>0</v>
      </c>
      <c r="G134" s="9">
        <f t="shared" ref="G134:L138" si="48">G139+G144</f>
        <v>26981.67</v>
      </c>
      <c r="H134" s="9">
        <f t="shared" si="48"/>
        <v>29891.1</v>
      </c>
      <c r="I134" s="9">
        <f t="shared" si="48"/>
        <v>29891.1</v>
      </c>
      <c r="J134" s="9">
        <f t="shared" ca="1" si="48"/>
        <v>21284.850000000002</v>
      </c>
      <c r="K134" s="9">
        <f t="shared" ca="1" si="48"/>
        <v>21284.850000000002</v>
      </c>
      <c r="L134" s="9">
        <f t="shared" si="48"/>
        <v>29544.300000000003</v>
      </c>
      <c r="M134" s="88"/>
    </row>
    <row r="135" spans="1:13" ht="45" x14ac:dyDescent="0.25">
      <c r="A135" s="42"/>
      <c r="B135" s="54"/>
      <c r="C135" s="48"/>
      <c r="D135" s="48"/>
      <c r="E135" s="42"/>
      <c r="F135" s="8" t="s">
        <v>1</v>
      </c>
      <c r="G135" s="9">
        <f t="shared" si="48"/>
        <v>17587.96</v>
      </c>
      <c r="H135" s="9">
        <f t="shared" si="48"/>
        <v>19068.798000000003</v>
      </c>
      <c r="I135" s="9">
        <f t="shared" si="48"/>
        <v>19068.798000000003</v>
      </c>
      <c r="J135" s="9">
        <f t="shared" ca="1" si="48"/>
        <v>17453.580000000002</v>
      </c>
      <c r="K135" s="9">
        <f t="shared" ca="1" si="48"/>
        <v>17453.580000000002</v>
      </c>
      <c r="L135" s="9">
        <f t="shared" si="48"/>
        <v>18777.486000000001</v>
      </c>
      <c r="M135" s="88"/>
    </row>
    <row r="136" spans="1:13" ht="45" x14ac:dyDescent="0.25">
      <c r="A136" s="42"/>
      <c r="B136" s="54"/>
      <c r="C136" s="48"/>
      <c r="D136" s="48"/>
      <c r="E136" s="42"/>
      <c r="F136" s="8" t="s">
        <v>49</v>
      </c>
      <c r="G136" s="9">
        <f t="shared" si="48"/>
        <v>9393.7099999999991</v>
      </c>
      <c r="H136" s="9">
        <f t="shared" si="48"/>
        <v>10822.302</v>
      </c>
      <c r="I136" s="9">
        <f t="shared" si="48"/>
        <v>10822.302</v>
      </c>
      <c r="J136" s="9">
        <f t="shared" ca="1" si="48"/>
        <v>3831.27</v>
      </c>
      <c r="K136" s="9">
        <f t="shared" ca="1" si="48"/>
        <v>3831.27</v>
      </c>
      <c r="L136" s="9">
        <f t="shared" si="48"/>
        <v>10766.814</v>
      </c>
      <c r="M136" s="88"/>
    </row>
    <row r="137" spans="1:13" ht="30" x14ac:dyDescent="0.25">
      <c r="A137" s="42"/>
      <c r="B137" s="54"/>
      <c r="C137" s="48"/>
      <c r="D137" s="48"/>
      <c r="E137" s="42"/>
      <c r="F137" s="8" t="s">
        <v>48</v>
      </c>
      <c r="G137" s="9">
        <f t="shared" si="48"/>
        <v>0</v>
      </c>
      <c r="H137" s="9">
        <f t="shared" si="48"/>
        <v>0</v>
      </c>
      <c r="I137" s="9">
        <f t="shared" si="48"/>
        <v>0</v>
      </c>
      <c r="J137" s="9">
        <f t="shared" si="48"/>
        <v>0</v>
      </c>
      <c r="K137" s="9">
        <f t="shared" si="48"/>
        <v>0</v>
      </c>
      <c r="L137" s="9">
        <f t="shared" si="48"/>
        <v>0</v>
      </c>
      <c r="M137" s="88"/>
    </row>
    <row r="138" spans="1:13" ht="30" x14ac:dyDescent="0.25">
      <c r="A138" s="43"/>
      <c r="B138" s="55"/>
      <c r="C138" s="49"/>
      <c r="D138" s="49"/>
      <c r="E138" s="43"/>
      <c r="F138" s="8" t="s">
        <v>2</v>
      </c>
      <c r="G138" s="9">
        <f t="shared" si="48"/>
        <v>0</v>
      </c>
      <c r="H138" s="9">
        <f t="shared" si="48"/>
        <v>0</v>
      </c>
      <c r="I138" s="9">
        <f t="shared" si="48"/>
        <v>0</v>
      </c>
      <c r="J138" s="9">
        <f t="shared" si="48"/>
        <v>0</v>
      </c>
      <c r="K138" s="9">
        <f t="shared" si="48"/>
        <v>0</v>
      </c>
      <c r="L138" s="9">
        <f t="shared" si="48"/>
        <v>0</v>
      </c>
      <c r="M138" s="88"/>
    </row>
    <row r="139" spans="1:13" ht="20.25" customHeight="1" x14ac:dyDescent="0.25">
      <c r="A139" s="41" t="s">
        <v>74</v>
      </c>
      <c r="B139" s="53" t="s">
        <v>91</v>
      </c>
      <c r="C139" s="47" t="s">
        <v>144</v>
      </c>
      <c r="D139" s="47" t="s">
        <v>225</v>
      </c>
      <c r="E139" s="41" t="s">
        <v>241</v>
      </c>
      <c r="F139" s="8" t="s">
        <v>0</v>
      </c>
      <c r="G139" s="9">
        <f>G140+G141+G142+G143</f>
        <v>6043.62</v>
      </c>
      <c r="H139" s="9">
        <f t="shared" ref="H139:L139" si="49">H140+H141+H142+H143</f>
        <v>7190.15</v>
      </c>
      <c r="I139" s="9">
        <f t="shared" si="49"/>
        <v>7190.15</v>
      </c>
      <c r="J139" s="9">
        <f t="shared" si="49"/>
        <v>0</v>
      </c>
      <c r="K139" s="9">
        <f t="shared" si="49"/>
        <v>0</v>
      </c>
      <c r="L139" s="9">
        <f t="shared" si="49"/>
        <v>7190.15</v>
      </c>
      <c r="M139" s="88"/>
    </row>
    <row r="140" spans="1:13" ht="45" x14ac:dyDescent="0.25">
      <c r="A140" s="42"/>
      <c r="B140" s="54"/>
      <c r="C140" s="48"/>
      <c r="D140" s="48"/>
      <c r="E140" s="42"/>
      <c r="F140" s="8" t="s">
        <v>1</v>
      </c>
      <c r="G140" s="9">
        <v>0</v>
      </c>
      <c r="H140" s="9">
        <v>0</v>
      </c>
      <c r="I140" s="9">
        <v>0</v>
      </c>
      <c r="J140" s="9">
        <v>0</v>
      </c>
      <c r="K140" s="9">
        <v>0</v>
      </c>
      <c r="L140" s="9">
        <v>0</v>
      </c>
      <c r="M140" s="88"/>
    </row>
    <row r="141" spans="1:13" ht="45" x14ac:dyDescent="0.25">
      <c r="A141" s="42"/>
      <c r="B141" s="54"/>
      <c r="C141" s="48"/>
      <c r="D141" s="48"/>
      <c r="E141" s="42"/>
      <c r="F141" s="8" t="s">
        <v>49</v>
      </c>
      <c r="G141" s="9">
        <f>5543.62+500</f>
        <v>6043.62</v>
      </c>
      <c r="H141" s="9">
        <v>7190.15</v>
      </c>
      <c r="I141" s="9">
        <v>7190.15</v>
      </c>
      <c r="L141" s="7">
        <v>7190.15</v>
      </c>
      <c r="M141" s="88"/>
    </row>
    <row r="142" spans="1:13" ht="25.5" customHeight="1" x14ac:dyDescent="0.25">
      <c r="A142" s="42"/>
      <c r="B142" s="54"/>
      <c r="C142" s="48"/>
      <c r="D142" s="48"/>
      <c r="E142" s="42"/>
      <c r="F142" s="8" t="s">
        <v>48</v>
      </c>
      <c r="G142" s="9">
        <v>0</v>
      </c>
      <c r="H142" s="9">
        <v>0</v>
      </c>
      <c r="I142" s="9">
        <v>0</v>
      </c>
      <c r="J142" s="9">
        <v>0</v>
      </c>
      <c r="K142" s="9">
        <v>0</v>
      </c>
      <c r="L142" s="9">
        <v>0</v>
      </c>
      <c r="M142" s="88"/>
    </row>
    <row r="143" spans="1:13" ht="30" x14ac:dyDescent="0.25">
      <c r="A143" s="43"/>
      <c r="B143" s="12"/>
      <c r="C143" s="49"/>
      <c r="D143" s="49"/>
      <c r="E143" s="43"/>
      <c r="F143" s="8" t="s">
        <v>2</v>
      </c>
      <c r="G143" s="9">
        <v>0</v>
      </c>
      <c r="H143" s="9">
        <v>0</v>
      </c>
      <c r="I143" s="9">
        <v>0</v>
      </c>
      <c r="J143" s="9">
        <v>0</v>
      </c>
      <c r="K143" s="9">
        <v>0</v>
      </c>
      <c r="L143" s="9">
        <v>0</v>
      </c>
      <c r="M143" s="88"/>
    </row>
    <row r="144" spans="1:13" ht="20.25" customHeight="1" x14ac:dyDescent="0.25">
      <c r="A144" s="41" t="s">
        <v>75</v>
      </c>
      <c r="B144" s="103" t="s">
        <v>92</v>
      </c>
      <c r="C144" s="47" t="s">
        <v>144</v>
      </c>
      <c r="D144" s="47" t="s">
        <v>225</v>
      </c>
      <c r="E144" s="100" t="s">
        <v>245</v>
      </c>
      <c r="F144" s="8" t="s">
        <v>0</v>
      </c>
      <c r="G144" s="9">
        <f>G145+G146+G147+G148</f>
        <v>20938.05</v>
      </c>
      <c r="H144" s="9">
        <v>22700.95</v>
      </c>
      <c r="I144" s="9">
        <v>22700.95</v>
      </c>
      <c r="J144" s="9">
        <f t="shared" ref="J144:K144" ca="1" si="50">J145+J146+J147+J148</f>
        <v>21284.850000000002</v>
      </c>
      <c r="K144" s="9">
        <f t="shared" ca="1" si="50"/>
        <v>21284.850000000002</v>
      </c>
      <c r="L144" s="9">
        <v>22354.15</v>
      </c>
      <c r="M144" s="88"/>
    </row>
    <row r="145" spans="1:13" ht="45" x14ac:dyDescent="0.25">
      <c r="A145" s="42"/>
      <c r="B145" s="104"/>
      <c r="C145" s="48"/>
      <c r="D145" s="48"/>
      <c r="E145" s="101"/>
      <c r="F145" s="8" t="s">
        <v>1</v>
      </c>
      <c r="G145" s="9">
        <v>17587.96</v>
      </c>
      <c r="H145" s="9">
        <f>H144-H146</f>
        <v>19068.798000000003</v>
      </c>
      <c r="I145" s="9">
        <f t="shared" ref="I145:L145" si="51">I144-I146</f>
        <v>19068.798000000003</v>
      </c>
      <c r="J145" s="9">
        <f t="shared" ca="1" si="51"/>
        <v>19068.798000000003</v>
      </c>
      <c r="K145" s="9">
        <f t="shared" ca="1" si="51"/>
        <v>19068.798000000003</v>
      </c>
      <c r="L145" s="9">
        <f t="shared" si="51"/>
        <v>18777.486000000001</v>
      </c>
      <c r="M145" s="88"/>
    </row>
    <row r="146" spans="1:13" ht="45" x14ac:dyDescent="0.25">
      <c r="A146" s="42"/>
      <c r="B146" s="104"/>
      <c r="C146" s="48"/>
      <c r="D146" s="48"/>
      <c r="E146" s="101"/>
      <c r="F146" s="8" t="s">
        <v>49</v>
      </c>
      <c r="G146" s="9">
        <v>3350.09</v>
      </c>
      <c r="H146" s="9">
        <f>H144/100*16</f>
        <v>3632.152</v>
      </c>
      <c r="I146" s="9">
        <f t="shared" ref="I146:L146" si="52">I144/100*16</f>
        <v>3632.152</v>
      </c>
      <c r="J146" s="9">
        <f t="shared" ca="1" si="52"/>
        <v>3632.152</v>
      </c>
      <c r="K146" s="9">
        <f t="shared" ca="1" si="52"/>
        <v>3632.152</v>
      </c>
      <c r="L146" s="9">
        <f t="shared" si="52"/>
        <v>3576.6640000000002</v>
      </c>
      <c r="M146" s="88"/>
    </row>
    <row r="147" spans="1:13" ht="30" x14ac:dyDescent="0.25">
      <c r="A147" s="42"/>
      <c r="B147" s="104"/>
      <c r="C147" s="48"/>
      <c r="D147" s="48"/>
      <c r="E147" s="101"/>
      <c r="F147" s="8" t="s">
        <v>48</v>
      </c>
      <c r="G147" s="9">
        <v>0</v>
      </c>
      <c r="H147" s="9">
        <v>0</v>
      </c>
      <c r="I147" s="9">
        <v>0</v>
      </c>
      <c r="J147" s="9">
        <v>0</v>
      </c>
      <c r="K147" s="9">
        <v>0</v>
      </c>
      <c r="L147" s="9">
        <v>0</v>
      </c>
      <c r="M147" s="88"/>
    </row>
    <row r="148" spans="1:13" ht="30" x14ac:dyDescent="0.25">
      <c r="A148" s="42"/>
      <c r="B148" s="105"/>
      <c r="C148" s="49"/>
      <c r="D148" s="49"/>
      <c r="E148" s="102"/>
      <c r="F148" s="10" t="s">
        <v>2</v>
      </c>
      <c r="G148" s="16">
        <v>0</v>
      </c>
      <c r="H148" s="16">
        <v>0</v>
      </c>
      <c r="I148" s="16">
        <v>0</v>
      </c>
      <c r="J148" s="16">
        <v>0</v>
      </c>
      <c r="K148" s="16">
        <v>0</v>
      </c>
      <c r="L148" s="16">
        <v>0</v>
      </c>
      <c r="M148" s="89"/>
    </row>
    <row r="149" spans="1:13" x14ac:dyDescent="0.25">
      <c r="A149" s="60" t="s">
        <v>126</v>
      </c>
      <c r="B149" s="61"/>
      <c r="C149" s="61"/>
      <c r="D149" s="61"/>
      <c r="E149" s="61"/>
      <c r="F149" s="61"/>
      <c r="G149" s="61"/>
      <c r="H149" s="61"/>
      <c r="I149" s="61"/>
      <c r="J149" s="61"/>
      <c r="K149" s="61"/>
      <c r="L149" s="61"/>
      <c r="M149" s="62"/>
    </row>
    <row r="150" spans="1:13" x14ac:dyDescent="0.25">
      <c r="A150" s="60" t="s">
        <v>127</v>
      </c>
      <c r="B150" s="61"/>
      <c r="C150" s="61"/>
      <c r="D150" s="61"/>
      <c r="E150" s="61"/>
      <c r="F150" s="61"/>
      <c r="G150" s="61"/>
      <c r="H150" s="61"/>
      <c r="I150" s="61"/>
      <c r="J150" s="61"/>
      <c r="K150" s="61"/>
      <c r="L150" s="61"/>
      <c r="M150" s="62"/>
    </row>
    <row r="151" spans="1:13" ht="30" customHeight="1" x14ac:dyDescent="0.25">
      <c r="A151" s="60" t="s">
        <v>128</v>
      </c>
      <c r="B151" s="61"/>
      <c r="C151" s="61"/>
      <c r="D151" s="61"/>
      <c r="E151" s="61"/>
      <c r="F151" s="61"/>
      <c r="G151" s="61"/>
      <c r="H151" s="61"/>
      <c r="I151" s="61"/>
      <c r="J151" s="61"/>
      <c r="K151" s="61"/>
      <c r="L151" s="61"/>
      <c r="M151" s="62"/>
    </row>
    <row r="152" spans="1:13" ht="18" customHeight="1" x14ac:dyDescent="0.25">
      <c r="A152" s="63" t="s">
        <v>120</v>
      </c>
      <c r="B152" s="64"/>
      <c r="C152" s="64"/>
      <c r="D152" s="64"/>
      <c r="E152" s="64"/>
      <c r="F152" s="64"/>
      <c r="G152" s="64"/>
      <c r="H152" s="64"/>
      <c r="I152" s="64"/>
      <c r="J152" s="64"/>
      <c r="K152" s="64"/>
      <c r="L152" s="64"/>
      <c r="M152" s="65"/>
    </row>
    <row r="153" spans="1:13" ht="16.5" customHeight="1" x14ac:dyDescent="0.25">
      <c r="A153" s="41">
        <v>3</v>
      </c>
      <c r="B153" s="53" t="s">
        <v>23</v>
      </c>
      <c r="C153" s="47" t="s">
        <v>145</v>
      </c>
      <c r="D153" s="47" t="s">
        <v>225</v>
      </c>
      <c r="E153" s="41" t="s">
        <v>181</v>
      </c>
      <c r="F153" s="8" t="s">
        <v>0</v>
      </c>
      <c r="G153" s="29">
        <f>G154+G155+G156+G157</f>
        <v>46164.14</v>
      </c>
      <c r="H153" s="29">
        <f t="shared" ref="H153:L153" si="53">H154+H155+H156+H157</f>
        <v>56522.75</v>
      </c>
      <c r="I153" s="29">
        <f t="shared" si="53"/>
        <v>56126.14</v>
      </c>
      <c r="J153" s="29">
        <f t="shared" si="53"/>
        <v>0</v>
      </c>
      <c r="K153" s="29">
        <f t="shared" si="53"/>
        <v>0</v>
      </c>
      <c r="L153" s="29">
        <f t="shared" si="53"/>
        <v>57886.23</v>
      </c>
      <c r="M153" s="87" t="s">
        <v>153</v>
      </c>
    </row>
    <row r="154" spans="1:13" ht="45" x14ac:dyDescent="0.25">
      <c r="A154" s="42"/>
      <c r="B154" s="54"/>
      <c r="C154" s="48"/>
      <c r="D154" s="48"/>
      <c r="E154" s="42"/>
      <c r="F154" s="8" t="s">
        <v>1</v>
      </c>
      <c r="G154" s="9">
        <f>G159+G186</f>
        <v>0</v>
      </c>
      <c r="H154" s="9">
        <f>H159+H186</f>
        <v>0</v>
      </c>
      <c r="I154" s="9">
        <f>I159+I186</f>
        <v>0</v>
      </c>
      <c r="J154" s="9">
        <f t="shared" ref="J154:L154" si="54">J159+J186</f>
        <v>0</v>
      </c>
      <c r="K154" s="9">
        <f t="shared" si="54"/>
        <v>0</v>
      </c>
      <c r="L154" s="9">
        <f t="shared" si="54"/>
        <v>0</v>
      </c>
      <c r="M154" s="88"/>
    </row>
    <row r="155" spans="1:13" ht="45" x14ac:dyDescent="0.25">
      <c r="A155" s="42"/>
      <c r="B155" s="54"/>
      <c r="C155" s="48"/>
      <c r="D155" s="48"/>
      <c r="E155" s="42"/>
      <c r="F155" s="8" t="s">
        <v>49</v>
      </c>
      <c r="G155" s="9">
        <f t="shared" ref="G155:I156" si="55">G160+G187+G214</f>
        <v>3691.4799999999996</v>
      </c>
      <c r="H155" s="9">
        <f t="shared" si="55"/>
        <v>4244.7</v>
      </c>
      <c r="I155" s="9">
        <f t="shared" si="55"/>
        <v>3845.32</v>
      </c>
      <c r="J155" s="9">
        <f t="shared" ref="J155:L155" si="56">J160+J187+J214</f>
        <v>0</v>
      </c>
      <c r="K155" s="9">
        <f t="shared" si="56"/>
        <v>0</v>
      </c>
      <c r="L155" s="9">
        <f t="shared" si="56"/>
        <v>3845.32</v>
      </c>
      <c r="M155" s="88"/>
    </row>
    <row r="156" spans="1:13" ht="30" x14ac:dyDescent="0.25">
      <c r="A156" s="42"/>
      <c r="B156" s="54"/>
      <c r="C156" s="48"/>
      <c r="D156" s="48"/>
      <c r="E156" s="42"/>
      <c r="F156" s="8" t="s">
        <v>48</v>
      </c>
      <c r="G156" s="9">
        <f t="shared" si="55"/>
        <v>42472.66</v>
      </c>
      <c r="H156" s="9">
        <f t="shared" si="55"/>
        <v>52278.05</v>
      </c>
      <c r="I156" s="9">
        <f t="shared" si="55"/>
        <v>52280.82</v>
      </c>
      <c r="J156" s="9">
        <f t="shared" ref="J156:L156" si="57">J161+J188+J215</f>
        <v>0</v>
      </c>
      <c r="K156" s="9">
        <f t="shared" si="57"/>
        <v>0</v>
      </c>
      <c r="L156" s="9">
        <f t="shared" si="57"/>
        <v>54040.91</v>
      </c>
      <c r="M156" s="88"/>
    </row>
    <row r="157" spans="1:13" ht="30" x14ac:dyDescent="0.25">
      <c r="A157" s="43"/>
      <c r="B157" s="55"/>
      <c r="C157" s="49"/>
      <c r="D157" s="49"/>
      <c r="E157" s="43"/>
      <c r="F157" s="8" t="s">
        <v>2</v>
      </c>
      <c r="G157" s="9">
        <f>G162+G189</f>
        <v>0</v>
      </c>
      <c r="H157" s="9">
        <f>H162+H189</f>
        <v>0</v>
      </c>
      <c r="I157" s="9">
        <f>I162+I189</f>
        <v>0</v>
      </c>
      <c r="J157" s="9">
        <f t="shared" ref="J157:L157" si="58">J162+J189</f>
        <v>0</v>
      </c>
      <c r="K157" s="9">
        <f t="shared" si="58"/>
        <v>0</v>
      </c>
      <c r="L157" s="9">
        <f t="shared" si="58"/>
        <v>0</v>
      </c>
      <c r="M157" s="89"/>
    </row>
    <row r="158" spans="1:13" ht="18.75" customHeight="1" x14ac:dyDescent="0.25">
      <c r="A158" s="41" t="s">
        <v>10</v>
      </c>
      <c r="B158" s="53" t="s">
        <v>24</v>
      </c>
      <c r="C158" s="47" t="s">
        <v>145</v>
      </c>
      <c r="D158" s="47" t="s">
        <v>225</v>
      </c>
      <c r="E158" s="41" t="s">
        <v>177</v>
      </c>
      <c r="F158" s="8" t="s">
        <v>0</v>
      </c>
      <c r="G158" s="9">
        <f>G163+G168+G173</f>
        <v>41186.26</v>
      </c>
      <c r="H158" s="9">
        <f>H163+H168+H173+H178</f>
        <v>48583.33</v>
      </c>
      <c r="I158" s="9">
        <f t="shared" ref="G158:L162" si="59">I163+I168+I173</f>
        <v>50688</v>
      </c>
      <c r="J158" s="9">
        <f t="shared" si="59"/>
        <v>0</v>
      </c>
      <c r="K158" s="9">
        <f t="shared" si="59"/>
        <v>0</v>
      </c>
      <c r="L158" s="9">
        <f t="shared" si="59"/>
        <v>52448.090000000004</v>
      </c>
      <c r="M158" s="87" t="s">
        <v>247</v>
      </c>
    </row>
    <row r="159" spans="1:13" ht="45" x14ac:dyDescent="0.25">
      <c r="A159" s="42"/>
      <c r="B159" s="54"/>
      <c r="C159" s="48"/>
      <c r="D159" s="48"/>
      <c r="E159" s="42"/>
      <c r="F159" s="8" t="s">
        <v>1</v>
      </c>
      <c r="G159" s="9">
        <f t="shared" si="59"/>
        <v>0</v>
      </c>
      <c r="H159" s="9">
        <f t="shared" si="59"/>
        <v>0</v>
      </c>
      <c r="I159" s="9">
        <f t="shared" si="59"/>
        <v>0</v>
      </c>
      <c r="J159" s="9">
        <f t="shared" si="59"/>
        <v>0</v>
      </c>
      <c r="K159" s="9">
        <f t="shared" si="59"/>
        <v>0</v>
      </c>
      <c r="L159" s="9">
        <f t="shared" si="59"/>
        <v>0</v>
      </c>
      <c r="M159" s="88"/>
    </row>
    <row r="160" spans="1:13" ht="45" x14ac:dyDescent="0.25">
      <c r="A160" s="42"/>
      <c r="B160" s="54"/>
      <c r="C160" s="48"/>
      <c r="D160" s="48"/>
      <c r="E160" s="42"/>
      <c r="F160" s="8" t="s">
        <v>49</v>
      </c>
      <c r="G160" s="9">
        <f t="shared" si="59"/>
        <v>0</v>
      </c>
      <c r="H160" s="9">
        <f t="shared" si="59"/>
        <v>0</v>
      </c>
      <c r="I160" s="9">
        <f t="shared" si="59"/>
        <v>0</v>
      </c>
      <c r="J160" s="9">
        <f t="shared" si="59"/>
        <v>0</v>
      </c>
      <c r="K160" s="9">
        <f t="shared" si="59"/>
        <v>0</v>
      </c>
      <c r="L160" s="9">
        <f t="shared" si="59"/>
        <v>0</v>
      </c>
      <c r="M160" s="88"/>
    </row>
    <row r="161" spans="1:13" ht="30" x14ac:dyDescent="0.25">
      <c r="A161" s="42"/>
      <c r="B161" s="54"/>
      <c r="C161" s="48"/>
      <c r="D161" s="48"/>
      <c r="E161" s="42"/>
      <c r="F161" s="8" t="s">
        <v>48</v>
      </c>
      <c r="G161" s="9">
        <f t="shared" si="59"/>
        <v>41186.26</v>
      </c>
      <c r="H161" s="9">
        <f>H166+H171+H176+H181</f>
        <v>48583.33</v>
      </c>
      <c r="I161" s="9">
        <f t="shared" si="59"/>
        <v>50688</v>
      </c>
      <c r="J161" s="9">
        <f t="shared" si="59"/>
        <v>0</v>
      </c>
      <c r="K161" s="9">
        <f t="shared" si="59"/>
        <v>0</v>
      </c>
      <c r="L161" s="9">
        <f t="shared" si="59"/>
        <v>52448.090000000004</v>
      </c>
      <c r="M161" s="88"/>
    </row>
    <row r="162" spans="1:13" ht="30" x14ac:dyDescent="0.25">
      <c r="A162" s="43"/>
      <c r="B162" s="55"/>
      <c r="C162" s="49"/>
      <c r="D162" s="49"/>
      <c r="E162" s="43"/>
      <c r="F162" s="8" t="s">
        <v>2</v>
      </c>
      <c r="G162" s="9">
        <f t="shared" si="59"/>
        <v>0</v>
      </c>
      <c r="H162" s="9">
        <f t="shared" si="59"/>
        <v>0</v>
      </c>
      <c r="I162" s="9">
        <f t="shared" si="59"/>
        <v>0</v>
      </c>
      <c r="J162" s="9">
        <f t="shared" si="59"/>
        <v>0</v>
      </c>
      <c r="K162" s="9">
        <f t="shared" si="59"/>
        <v>0</v>
      </c>
      <c r="L162" s="9">
        <f t="shared" si="59"/>
        <v>0</v>
      </c>
      <c r="M162" s="88"/>
    </row>
    <row r="163" spans="1:13" ht="18.75" customHeight="1" x14ac:dyDescent="0.25">
      <c r="A163" s="41" t="s">
        <v>11</v>
      </c>
      <c r="B163" s="53" t="s">
        <v>93</v>
      </c>
      <c r="C163" s="47" t="s">
        <v>145</v>
      </c>
      <c r="D163" s="47" t="s">
        <v>225</v>
      </c>
      <c r="E163" s="41" t="s">
        <v>178</v>
      </c>
      <c r="F163" s="8" t="s">
        <v>0</v>
      </c>
      <c r="G163" s="9">
        <f>G164+G165+G166+G167</f>
        <v>39273</v>
      </c>
      <c r="H163" s="9">
        <f t="shared" ref="H163:L163" si="60">H164+H165+H166+H167</f>
        <v>46032.68</v>
      </c>
      <c r="I163" s="9">
        <f t="shared" si="60"/>
        <v>48032.71</v>
      </c>
      <c r="J163" s="9">
        <f t="shared" si="60"/>
        <v>0</v>
      </c>
      <c r="K163" s="9">
        <f t="shared" si="60"/>
        <v>0</v>
      </c>
      <c r="L163" s="9">
        <f t="shared" si="60"/>
        <v>49668.08</v>
      </c>
      <c r="M163" s="88"/>
    </row>
    <row r="164" spans="1:13" ht="45" x14ac:dyDescent="0.25">
      <c r="A164" s="42"/>
      <c r="B164" s="54"/>
      <c r="C164" s="48"/>
      <c r="D164" s="48"/>
      <c r="E164" s="42"/>
      <c r="F164" s="8" t="s">
        <v>1</v>
      </c>
      <c r="G164" s="9">
        <v>0</v>
      </c>
      <c r="H164" s="9">
        <v>0</v>
      </c>
      <c r="I164" s="9">
        <v>0</v>
      </c>
      <c r="J164" s="9">
        <v>0</v>
      </c>
      <c r="K164" s="9">
        <v>0</v>
      </c>
      <c r="L164" s="9">
        <v>0</v>
      </c>
      <c r="M164" s="88"/>
    </row>
    <row r="165" spans="1:13" ht="45" x14ac:dyDescent="0.25">
      <c r="A165" s="42"/>
      <c r="B165" s="54"/>
      <c r="C165" s="48"/>
      <c r="D165" s="48"/>
      <c r="E165" s="42"/>
      <c r="F165" s="8" t="s">
        <v>49</v>
      </c>
      <c r="G165" s="9">
        <v>0</v>
      </c>
      <c r="H165" s="9">
        <v>0</v>
      </c>
      <c r="I165" s="9">
        <v>0</v>
      </c>
      <c r="J165" s="9">
        <v>0</v>
      </c>
      <c r="K165" s="9">
        <v>0</v>
      </c>
      <c r="L165" s="9">
        <v>0</v>
      </c>
      <c r="M165" s="88"/>
    </row>
    <row r="166" spans="1:13" ht="30" x14ac:dyDescent="0.25">
      <c r="A166" s="42"/>
      <c r="B166" s="54"/>
      <c r="C166" s="48"/>
      <c r="D166" s="48"/>
      <c r="E166" s="42"/>
      <c r="F166" s="8" t="s">
        <v>48</v>
      </c>
      <c r="G166" s="9">
        <v>39273</v>
      </c>
      <c r="H166" s="9">
        <v>46032.68</v>
      </c>
      <c r="I166" s="9">
        <v>48032.71</v>
      </c>
      <c r="L166" s="7">
        <v>49668.08</v>
      </c>
      <c r="M166" s="88"/>
    </row>
    <row r="167" spans="1:13" ht="30" x14ac:dyDescent="0.25">
      <c r="A167" s="43"/>
      <c r="B167" s="55"/>
      <c r="C167" s="49"/>
      <c r="D167" s="49"/>
      <c r="E167" s="43"/>
      <c r="F167" s="8" t="s">
        <v>2</v>
      </c>
      <c r="G167" s="9">
        <v>0</v>
      </c>
      <c r="H167" s="9">
        <v>0</v>
      </c>
      <c r="I167" s="9">
        <v>0</v>
      </c>
      <c r="J167" s="9">
        <v>0</v>
      </c>
      <c r="K167" s="9">
        <v>0</v>
      </c>
      <c r="L167" s="9">
        <v>0</v>
      </c>
      <c r="M167" s="88"/>
    </row>
    <row r="168" spans="1:13" ht="22.5" customHeight="1" x14ac:dyDescent="0.25">
      <c r="A168" s="41" t="s">
        <v>12</v>
      </c>
      <c r="B168" s="53" t="s">
        <v>94</v>
      </c>
      <c r="C168" s="47" t="s">
        <v>145</v>
      </c>
      <c r="D168" s="47" t="s">
        <v>225</v>
      </c>
      <c r="E168" s="41" t="s">
        <v>179</v>
      </c>
      <c r="F168" s="8" t="s">
        <v>0</v>
      </c>
      <c r="G168" s="9">
        <f>G169+G170+G171+G172</f>
        <v>1880.79</v>
      </c>
      <c r="H168" s="9">
        <f t="shared" ref="H168:L168" si="61">H169+H170+H171+H172</f>
        <v>2525.35</v>
      </c>
      <c r="I168" s="9">
        <f t="shared" si="61"/>
        <v>2655.29</v>
      </c>
      <c r="J168" s="9">
        <f t="shared" si="61"/>
        <v>0</v>
      </c>
      <c r="K168" s="9">
        <f t="shared" si="61"/>
        <v>0</v>
      </c>
      <c r="L168" s="9">
        <f t="shared" si="61"/>
        <v>2780.01</v>
      </c>
      <c r="M168" s="88"/>
    </row>
    <row r="169" spans="1:13" ht="45" x14ac:dyDescent="0.25">
      <c r="A169" s="42"/>
      <c r="B169" s="54"/>
      <c r="C169" s="48"/>
      <c r="D169" s="48"/>
      <c r="E169" s="42"/>
      <c r="F169" s="8" t="s">
        <v>1</v>
      </c>
      <c r="G169" s="9">
        <v>0</v>
      </c>
      <c r="H169" s="9">
        <v>0</v>
      </c>
      <c r="I169" s="9">
        <v>0</v>
      </c>
      <c r="J169" s="9">
        <v>0</v>
      </c>
      <c r="K169" s="9">
        <v>0</v>
      </c>
      <c r="L169" s="9">
        <v>0</v>
      </c>
      <c r="M169" s="88"/>
    </row>
    <row r="170" spans="1:13" ht="45" x14ac:dyDescent="0.25">
      <c r="A170" s="42"/>
      <c r="B170" s="54"/>
      <c r="C170" s="48"/>
      <c r="D170" s="48"/>
      <c r="E170" s="42"/>
      <c r="F170" s="8" t="s">
        <v>49</v>
      </c>
      <c r="G170" s="9">
        <v>0</v>
      </c>
      <c r="H170" s="9">
        <v>0</v>
      </c>
      <c r="I170" s="9">
        <v>0</v>
      </c>
      <c r="J170" s="9">
        <v>0</v>
      </c>
      <c r="K170" s="9">
        <v>0</v>
      </c>
      <c r="L170" s="9">
        <v>0</v>
      </c>
      <c r="M170" s="88"/>
    </row>
    <row r="171" spans="1:13" ht="30" x14ac:dyDescent="0.25">
      <c r="A171" s="42"/>
      <c r="B171" s="54"/>
      <c r="C171" s="48"/>
      <c r="D171" s="48"/>
      <c r="E171" s="42"/>
      <c r="F171" s="8" t="s">
        <v>48</v>
      </c>
      <c r="G171" s="9">
        <v>1880.79</v>
      </c>
      <c r="H171" s="9">
        <v>2525.35</v>
      </c>
      <c r="I171" s="9">
        <v>2655.29</v>
      </c>
      <c r="L171" s="7">
        <v>2780.01</v>
      </c>
      <c r="M171" s="88"/>
    </row>
    <row r="172" spans="1:13" ht="30" x14ac:dyDescent="0.25">
      <c r="A172" s="43"/>
      <c r="B172" s="55"/>
      <c r="C172" s="49"/>
      <c r="D172" s="49"/>
      <c r="E172" s="43"/>
      <c r="F172" s="8" t="s">
        <v>2</v>
      </c>
      <c r="G172" s="9">
        <v>0</v>
      </c>
      <c r="H172" s="9">
        <v>0</v>
      </c>
      <c r="I172" s="9">
        <v>0</v>
      </c>
      <c r="J172" s="9">
        <v>0</v>
      </c>
      <c r="K172" s="9">
        <v>0</v>
      </c>
      <c r="L172" s="9">
        <v>0</v>
      </c>
      <c r="M172" s="88"/>
    </row>
    <row r="173" spans="1:13" ht="15" customHeight="1" x14ac:dyDescent="0.25">
      <c r="A173" s="99" t="s">
        <v>19</v>
      </c>
      <c r="B173" s="106" t="s">
        <v>95</v>
      </c>
      <c r="C173" s="47" t="s">
        <v>145</v>
      </c>
      <c r="D173" s="47" t="s">
        <v>225</v>
      </c>
      <c r="E173" s="41" t="s">
        <v>180</v>
      </c>
      <c r="F173" s="8" t="s">
        <v>0</v>
      </c>
      <c r="G173" s="9">
        <f>G174+G175+G176+G177</f>
        <v>32.47</v>
      </c>
      <c r="H173" s="9">
        <f t="shared" ref="H173:L173" si="62">H174+H175+H176+H177</f>
        <v>0</v>
      </c>
      <c r="I173" s="9">
        <f t="shared" si="62"/>
        <v>0</v>
      </c>
      <c r="J173" s="9">
        <f t="shared" si="62"/>
        <v>0</v>
      </c>
      <c r="K173" s="9">
        <f t="shared" si="62"/>
        <v>0</v>
      </c>
      <c r="L173" s="9">
        <f t="shared" si="62"/>
        <v>0</v>
      </c>
      <c r="M173" s="88"/>
    </row>
    <row r="174" spans="1:13" ht="45" x14ac:dyDescent="0.25">
      <c r="A174" s="99"/>
      <c r="B174" s="107"/>
      <c r="C174" s="48"/>
      <c r="D174" s="48"/>
      <c r="E174" s="42"/>
      <c r="F174" s="8" t="s">
        <v>1</v>
      </c>
      <c r="G174" s="9">
        <v>0</v>
      </c>
      <c r="H174" s="9">
        <v>0</v>
      </c>
      <c r="I174" s="9">
        <v>0</v>
      </c>
      <c r="J174" s="9">
        <v>0</v>
      </c>
      <c r="K174" s="9">
        <v>0</v>
      </c>
      <c r="L174" s="9">
        <v>0</v>
      </c>
      <c r="M174" s="88"/>
    </row>
    <row r="175" spans="1:13" ht="45" x14ac:dyDescent="0.25">
      <c r="A175" s="99"/>
      <c r="B175" s="107"/>
      <c r="C175" s="48"/>
      <c r="D175" s="48"/>
      <c r="E175" s="42"/>
      <c r="F175" s="8" t="s">
        <v>49</v>
      </c>
      <c r="G175" s="9">
        <v>0</v>
      </c>
      <c r="H175" s="9">
        <v>0</v>
      </c>
      <c r="I175" s="9">
        <v>0</v>
      </c>
      <c r="J175" s="9">
        <v>0</v>
      </c>
      <c r="K175" s="9">
        <v>0</v>
      </c>
      <c r="L175" s="9">
        <v>0</v>
      </c>
      <c r="M175" s="88"/>
    </row>
    <row r="176" spans="1:13" ht="30" x14ac:dyDescent="0.25">
      <c r="A176" s="99"/>
      <c r="B176" s="107"/>
      <c r="C176" s="48"/>
      <c r="D176" s="48"/>
      <c r="E176" s="42"/>
      <c r="F176" s="8" t="s">
        <v>48</v>
      </c>
      <c r="G176" s="9">
        <v>32.47</v>
      </c>
      <c r="H176" s="9">
        <v>0</v>
      </c>
      <c r="I176" s="9">
        <v>0</v>
      </c>
      <c r="J176" s="9">
        <v>0</v>
      </c>
      <c r="K176" s="9">
        <v>0</v>
      </c>
      <c r="L176" s="9">
        <v>0</v>
      </c>
      <c r="M176" s="88"/>
    </row>
    <row r="177" spans="1:13" ht="30" x14ac:dyDescent="0.25">
      <c r="A177" s="99"/>
      <c r="B177" s="108"/>
      <c r="C177" s="49"/>
      <c r="D177" s="49"/>
      <c r="E177" s="43"/>
      <c r="F177" s="10" t="s">
        <v>2</v>
      </c>
      <c r="G177" s="16">
        <v>0</v>
      </c>
      <c r="H177" s="16">
        <v>0</v>
      </c>
      <c r="I177" s="16">
        <v>0</v>
      </c>
      <c r="J177" s="16">
        <v>0</v>
      </c>
      <c r="K177" s="16">
        <v>0</v>
      </c>
      <c r="L177" s="16">
        <v>0</v>
      </c>
      <c r="M177" s="89"/>
    </row>
    <row r="178" spans="1:13" x14ac:dyDescent="0.25">
      <c r="A178" s="41" t="s">
        <v>234</v>
      </c>
      <c r="B178" s="53" t="s">
        <v>235</v>
      </c>
      <c r="C178" s="47" t="s">
        <v>145</v>
      </c>
      <c r="D178" s="47" t="s">
        <v>225</v>
      </c>
      <c r="E178" s="41" t="s">
        <v>236</v>
      </c>
      <c r="F178" s="8" t="s">
        <v>0</v>
      </c>
      <c r="G178" s="9">
        <f>G179+G180+G181+G182</f>
        <v>0</v>
      </c>
      <c r="H178" s="9">
        <f t="shared" ref="H178:L178" si="63">H179+H180+H181+H182</f>
        <v>25.3</v>
      </c>
      <c r="I178" s="9">
        <f t="shared" si="63"/>
        <v>0</v>
      </c>
      <c r="J178" s="9">
        <f t="shared" si="63"/>
        <v>0</v>
      </c>
      <c r="K178" s="9">
        <f t="shared" si="63"/>
        <v>0</v>
      </c>
      <c r="L178" s="9">
        <f t="shared" si="63"/>
        <v>0</v>
      </c>
      <c r="M178" s="33"/>
    </row>
    <row r="179" spans="1:13" ht="45" x14ac:dyDescent="0.25">
      <c r="A179" s="42"/>
      <c r="B179" s="54"/>
      <c r="C179" s="48"/>
      <c r="D179" s="48"/>
      <c r="E179" s="42"/>
      <c r="F179" s="8" t="s">
        <v>1</v>
      </c>
      <c r="G179" s="9">
        <v>0</v>
      </c>
      <c r="H179" s="9">
        <v>0</v>
      </c>
      <c r="I179" s="9">
        <v>0</v>
      </c>
      <c r="J179" s="9">
        <v>0</v>
      </c>
      <c r="K179" s="9">
        <v>0</v>
      </c>
      <c r="L179" s="9">
        <v>0</v>
      </c>
      <c r="M179" s="33"/>
    </row>
    <row r="180" spans="1:13" ht="45" x14ac:dyDescent="0.25">
      <c r="A180" s="42"/>
      <c r="B180" s="54"/>
      <c r="C180" s="48"/>
      <c r="D180" s="48"/>
      <c r="E180" s="42"/>
      <c r="F180" s="8" t="s">
        <v>49</v>
      </c>
      <c r="G180" s="9">
        <v>0</v>
      </c>
      <c r="H180" s="9">
        <v>0</v>
      </c>
      <c r="I180" s="9">
        <v>0</v>
      </c>
      <c r="J180" s="9">
        <v>0</v>
      </c>
      <c r="K180" s="9">
        <v>0</v>
      </c>
      <c r="L180" s="9">
        <v>0</v>
      </c>
      <c r="M180" s="33"/>
    </row>
    <row r="181" spans="1:13" ht="30" x14ac:dyDescent="0.25">
      <c r="A181" s="42"/>
      <c r="B181" s="54"/>
      <c r="C181" s="48"/>
      <c r="D181" s="48"/>
      <c r="E181" s="42"/>
      <c r="F181" s="8" t="s">
        <v>48</v>
      </c>
      <c r="G181" s="9">
        <v>0</v>
      </c>
      <c r="H181" s="9">
        <v>25.3</v>
      </c>
      <c r="I181" s="9">
        <v>0</v>
      </c>
      <c r="J181" s="9">
        <v>0</v>
      </c>
      <c r="K181" s="9">
        <v>0</v>
      </c>
      <c r="L181" s="9">
        <v>0</v>
      </c>
      <c r="M181" s="33"/>
    </row>
    <row r="182" spans="1:13" ht="30" x14ac:dyDescent="0.25">
      <c r="A182" s="43"/>
      <c r="B182" s="55"/>
      <c r="C182" s="49"/>
      <c r="D182" s="49"/>
      <c r="E182" s="43"/>
      <c r="F182" s="20" t="s">
        <v>2</v>
      </c>
      <c r="G182" s="9">
        <v>0</v>
      </c>
      <c r="H182" s="9">
        <v>0</v>
      </c>
      <c r="I182" s="9">
        <v>0</v>
      </c>
      <c r="J182" s="9">
        <v>0</v>
      </c>
      <c r="K182" s="9">
        <v>0</v>
      </c>
      <c r="L182" s="9">
        <v>0</v>
      </c>
      <c r="M182" s="33"/>
    </row>
    <row r="183" spans="1:13" ht="15" customHeight="1" x14ac:dyDescent="0.25">
      <c r="A183" s="130" t="s">
        <v>129</v>
      </c>
      <c r="B183" s="131"/>
      <c r="C183" s="131"/>
      <c r="D183" s="131"/>
      <c r="E183" s="131"/>
      <c r="F183" s="131"/>
      <c r="G183" s="131"/>
      <c r="H183" s="131"/>
      <c r="I183" s="131"/>
      <c r="J183" s="131"/>
      <c r="K183" s="131"/>
      <c r="L183" s="131"/>
      <c r="M183" s="132"/>
    </row>
    <row r="184" spans="1:13" x14ac:dyDescent="0.25">
      <c r="A184" s="109" t="s">
        <v>130</v>
      </c>
      <c r="B184" s="110"/>
      <c r="C184" s="110"/>
      <c r="D184" s="110"/>
      <c r="E184" s="110"/>
      <c r="F184" s="110"/>
      <c r="G184" s="110"/>
      <c r="H184" s="110"/>
      <c r="I184" s="110"/>
      <c r="J184" s="110"/>
      <c r="K184" s="110"/>
      <c r="L184" s="110"/>
      <c r="M184" s="111"/>
    </row>
    <row r="185" spans="1:13" ht="29.25" customHeight="1" x14ac:dyDescent="0.25">
      <c r="A185" s="56" t="s">
        <v>13</v>
      </c>
      <c r="B185" s="50" t="s">
        <v>109</v>
      </c>
      <c r="C185" s="47" t="s">
        <v>145</v>
      </c>
      <c r="D185" s="47" t="s">
        <v>225</v>
      </c>
      <c r="E185" s="44" t="s">
        <v>238</v>
      </c>
      <c r="F185" s="8" t="s">
        <v>0</v>
      </c>
      <c r="G185" s="9">
        <f>G186+G187+G188+G189</f>
        <v>0</v>
      </c>
      <c r="H185" s="9">
        <f>H188</f>
        <v>2101.9</v>
      </c>
      <c r="I185" s="9">
        <f t="shared" ref="I185:L185" si="64">I186+I187+I188+I189</f>
        <v>0</v>
      </c>
      <c r="J185" s="9">
        <f t="shared" si="64"/>
        <v>0</v>
      </c>
      <c r="K185" s="9">
        <f t="shared" si="64"/>
        <v>0</v>
      </c>
      <c r="L185" s="9">
        <f t="shared" si="64"/>
        <v>0</v>
      </c>
      <c r="M185" s="87" t="s">
        <v>230</v>
      </c>
    </row>
    <row r="186" spans="1:13" ht="51" customHeight="1" x14ac:dyDescent="0.25">
      <c r="A186" s="57"/>
      <c r="B186" s="51"/>
      <c r="C186" s="48"/>
      <c r="D186" s="48"/>
      <c r="E186" s="45"/>
      <c r="F186" s="8" t="s">
        <v>1</v>
      </c>
      <c r="G186" s="9">
        <v>0</v>
      </c>
      <c r="H186" s="9">
        <v>0</v>
      </c>
      <c r="I186" s="9">
        <v>0</v>
      </c>
      <c r="J186" s="9">
        <v>0</v>
      </c>
      <c r="K186" s="9">
        <v>0</v>
      </c>
      <c r="L186" s="9">
        <v>0</v>
      </c>
      <c r="M186" s="88"/>
    </row>
    <row r="187" spans="1:13" ht="51.75" customHeight="1" x14ac:dyDescent="0.25">
      <c r="A187" s="57"/>
      <c r="B187" s="51"/>
      <c r="C187" s="48"/>
      <c r="D187" s="48"/>
      <c r="E187" s="45"/>
      <c r="F187" s="8" t="s">
        <v>49</v>
      </c>
      <c r="G187" s="9">
        <v>0</v>
      </c>
      <c r="H187" s="9">
        <v>0</v>
      </c>
      <c r="I187" s="9">
        <v>0</v>
      </c>
      <c r="J187" s="9">
        <v>0</v>
      </c>
      <c r="K187" s="9">
        <v>0</v>
      </c>
      <c r="L187" s="9">
        <v>0</v>
      </c>
      <c r="M187" s="88"/>
    </row>
    <row r="188" spans="1:13" ht="30" x14ac:dyDescent="0.25">
      <c r="A188" s="57"/>
      <c r="B188" s="51"/>
      <c r="C188" s="48"/>
      <c r="D188" s="48"/>
      <c r="E188" s="45"/>
      <c r="F188" s="8" t="s">
        <v>48</v>
      </c>
      <c r="G188" s="9">
        <f>G193+G203</f>
        <v>0</v>
      </c>
      <c r="H188" s="9">
        <v>2101.9</v>
      </c>
      <c r="I188" s="9">
        <v>0</v>
      </c>
      <c r="J188" s="9">
        <v>0</v>
      </c>
      <c r="K188" s="9">
        <v>0</v>
      </c>
      <c r="L188" s="9">
        <v>0</v>
      </c>
      <c r="M188" s="88"/>
    </row>
    <row r="189" spans="1:13" ht="28.5" customHeight="1" x14ac:dyDescent="0.25">
      <c r="A189" s="59"/>
      <c r="B189" s="52"/>
      <c r="C189" s="49"/>
      <c r="D189" s="49"/>
      <c r="E189" s="46"/>
      <c r="F189" s="8" t="s">
        <v>2</v>
      </c>
      <c r="G189" s="9">
        <v>0</v>
      </c>
      <c r="H189" s="9">
        <v>0</v>
      </c>
      <c r="I189" s="9">
        <v>0</v>
      </c>
      <c r="J189" s="9">
        <v>0</v>
      </c>
      <c r="K189" s="9">
        <v>0</v>
      </c>
      <c r="L189" s="9">
        <v>0</v>
      </c>
      <c r="M189" s="88"/>
    </row>
    <row r="190" spans="1:13" ht="18.75" customHeight="1" x14ac:dyDescent="0.25">
      <c r="A190" s="56" t="s">
        <v>25</v>
      </c>
      <c r="B190" s="50" t="s">
        <v>60</v>
      </c>
      <c r="C190" s="47" t="s">
        <v>145</v>
      </c>
      <c r="D190" s="47" t="s">
        <v>225</v>
      </c>
      <c r="E190" s="44" t="s">
        <v>219</v>
      </c>
      <c r="F190" s="8" t="s">
        <v>0</v>
      </c>
      <c r="G190" s="9">
        <f>G193</f>
        <v>0</v>
      </c>
      <c r="H190" s="9">
        <f>H193</f>
        <v>2101.9</v>
      </c>
      <c r="I190" s="9">
        <f>I193</f>
        <v>0</v>
      </c>
      <c r="J190" s="9">
        <f t="shared" ref="J190:L190" si="65">J193</f>
        <v>0</v>
      </c>
      <c r="K190" s="9">
        <f t="shared" si="65"/>
        <v>0</v>
      </c>
      <c r="L190" s="9">
        <f t="shared" si="65"/>
        <v>0</v>
      </c>
      <c r="M190" s="88"/>
    </row>
    <row r="191" spans="1:13" ht="49.5" customHeight="1" x14ac:dyDescent="0.25">
      <c r="A191" s="57"/>
      <c r="B191" s="51"/>
      <c r="C191" s="48"/>
      <c r="D191" s="48"/>
      <c r="E191" s="45"/>
      <c r="F191" s="8" t="s">
        <v>1</v>
      </c>
      <c r="G191" s="9">
        <v>0</v>
      </c>
      <c r="H191" s="9">
        <v>0</v>
      </c>
      <c r="I191" s="9">
        <v>0</v>
      </c>
      <c r="J191" s="9">
        <v>0</v>
      </c>
      <c r="K191" s="9">
        <v>0</v>
      </c>
      <c r="L191" s="9">
        <v>0</v>
      </c>
      <c r="M191" s="88"/>
    </row>
    <row r="192" spans="1:13" ht="50.25" customHeight="1" x14ac:dyDescent="0.25">
      <c r="A192" s="57"/>
      <c r="B192" s="51"/>
      <c r="C192" s="48"/>
      <c r="D192" s="48"/>
      <c r="E192" s="45"/>
      <c r="F192" s="8" t="s">
        <v>49</v>
      </c>
      <c r="G192" s="9">
        <v>0</v>
      </c>
      <c r="H192" s="9">
        <v>0</v>
      </c>
      <c r="I192" s="9">
        <v>0</v>
      </c>
      <c r="J192" s="9">
        <v>0</v>
      </c>
      <c r="K192" s="9">
        <v>0</v>
      </c>
      <c r="L192" s="9">
        <v>0</v>
      </c>
      <c r="M192" s="88"/>
    </row>
    <row r="193" spans="1:13" ht="33" customHeight="1" x14ac:dyDescent="0.25">
      <c r="A193" s="57"/>
      <c r="B193" s="51"/>
      <c r="C193" s="48"/>
      <c r="D193" s="48"/>
      <c r="E193" s="45"/>
      <c r="F193" s="8" t="s">
        <v>48</v>
      </c>
      <c r="G193" s="9">
        <f>G198</f>
        <v>0</v>
      </c>
      <c r="H193" s="9">
        <f t="shared" ref="H193:L193" si="66">H198+H203</f>
        <v>2101.9</v>
      </c>
      <c r="I193" s="9">
        <f t="shared" si="66"/>
        <v>0</v>
      </c>
      <c r="J193" s="9">
        <f t="shared" si="66"/>
        <v>0</v>
      </c>
      <c r="K193" s="9">
        <f t="shared" si="66"/>
        <v>0</v>
      </c>
      <c r="L193" s="9">
        <f t="shared" si="66"/>
        <v>0</v>
      </c>
      <c r="M193" s="88"/>
    </row>
    <row r="194" spans="1:13" ht="63" customHeight="1" x14ac:dyDescent="0.25">
      <c r="A194" s="57"/>
      <c r="B194" s="52"/>
      <c r="C194" s="49"/>
      <c r="D194" s="49"/>
      <c r="E194" s="46"/>
      <c r="F194" s="10" t="s">
        <v>2</v>
      </c>
      <c r="G194" s="16">
        <v>0</v>
      </c>
      <c r="H194" s="16">
        <v>0</v>
      </c>
      <c r="I194" s="16">
        <v>0</v>
      </c>
      <c r="J194" s="16">
        <v>0</v>
      </c>
      <c r="K194" s="16">
        <v>0</v>
      </c>
      <c r="L194" s="16">
        <v>0</v>
      </c>
      <c r="M194" s="88"/>
    </row>
    <row r="195" spans="1:13" ht="24.75" customHeight="1" x14ac:dyDescent="0.25">
      <c r="A195" s="58" t="s">
        <v>220</v>
      </c>
      <c r="B195" s="50" t="s">
        <v>221</v>
      </c>
      <c r="C195" s="47" t="s">
        <v>145</v>
      </c>
      <c r="D195" s="47" t="s">
        <v>225</v>
      </c>
      <c r="E195" s="44" t="s">
        <v>223</v>
      </c>
      <c r="F195" s="8" t="s">
        <v>0</v>
      </c>
      <c r="G195" s="16">
        <f>G198</f>
        <v>0</v>
      </c>
      <c r="H195" s="16">
        <v>2000</v>
      </c>
      <c r="I195" s="16">
        <v>0</v>
      </c>
      <c r="J195" s="22"/>
      <c r="K195" s="22"/>
      <c r="L195" s="9">
        <v>0</v>
      </c>
      <c r="M195" s="88"/>
    </row>
    <row r="196" spans="1:13" ht="46.5" customHeight="1" x14ac:dyDescent="0.25">
      <c r="A196" s="58"/>
      <c r="B196" s="51"/>
      <c r="C196" s="48"/>
      <c r="D196" s="48"/>
      <c r="E196" s="45"/>
      <c r="F196" s="8" t="s">
        <v>1</v>
      </c>
      <c r="G196" s="16">
        <v>0</v>
      </c>
      <c r="H196" s="16">
        <v>0</v>
      </c>
      <c r="I196" s="16">
        <v>0</v>
      </c>
      <c r="J196" s="22"/>
      <c r="K196" s="22"/>
      <c r="L196" s="9">
        <v>0</v>
      </c>
      <c r="M196" s="88"/>
    </row>
    <row r="197" spans="1:13" ht="46.5" customHeight="1" x14ac:dyDescent="0.25">
      <c r="A197" s="58"/>
      <c r="B197" s="51"/>
      <c r="C197" s="48"/>
      <c r="D197" s="48"/>
      <c r="E197" s="45"/>
      <c r="F197" s="8" t="s">
        <v>49</v>
      </c>
      <c r="G197" s="16">
        <v>0</v>
      </c>
      <c r="H197" s="16">
        <v>0</v>
      </c>
      <c r="I197" s="16">
        <v>0</v>
      </c>
      <c r="J197" s="22"/>
      <c r="K197" s="22"/>
      <c r="L197" s="9">
        <v>0</v>
      </c>
      <c r="M197" s="88"/>
    </row>
    <row r="198" spans="1:13" ht="36" customHeight="1" x14ac:dyDescent="0.25">
      <c r="A198" s="58"/>
      <c r="B198" s="51"/>
      <c r="C198" s="48"/>
      <c r="D198" s="48"/>
      <c r="E198" s="45"/>
      <c r="F198" s="8" t="s">
        <v>48</v>
      </c>
      <c r="G198" s="16">
        <v>0</v>
      </c>
      <c r="H198" s="16">
        <v>2101.9</v>
      </c>
      <c r="I198" s="16">
        <v>0</v>
      </c>
      <c r="J198" s="22"/>
      <c r="K198" s="22"/>
      <c r="L198" s="9">
        <v>0</v>
      </c>
      <c r="M198" s="88"/>
    </row>
    <row r="199" spans="1:13" ht="36" customHeight="1" x14ac:dyDescent="0.25">
      <c r="A199" s="58"/>
      <c r="B199" s="52"/>
      <c r="C199" s="49"/>
      <c r="D199" s="49"/>
      <c r="E199" s="46"/>
      <c r="F199" s="19" t="s">
        <v>2</v>
      </c>
      <c r="G199" s="16">
        <v>0</v>
      </c>
      <c r="H199" s="16">
        <v>0</v>
      </c>
      <c r="I199" s="16">
        <v>0</v>
      </c>
      <c r="J199" s="22"/>
      <c r="K199" s="22"/>
      <c r="L199" s="9">
        <v>0</v>
      </c>
      <c r="M199" s="88"/>
    </row>
    <row r="200" spans="1:13" ht="21" customHeight="1" x14ac:dyDescent="0.25">
      <c r="A200" s="56" t="s">
        <v>226</v>
      </c>
      <c r="B200" s="50" t="s">
        <v>227</v>
      </c>
      <c r="C200" s="47" t="s">
        <v>145</v>
      </c>
      <c r="D200" s="47" t="s">
        <v>225</v>
      </c>
      <c r="E200" s="44" t="s">
        <v>228</v>
      </c>
      <c r="F200" s="8" t="s">
        <v>0</v>
      </c>
      <c r="G200" s="16">
        <f>G203</f>
        <v>0</v>
      </c>
      <c r="H200" s="16">
        <f>H203</f>
        <v>0</v>
      </c>
      <c r="I200" s="16">
        <v>0</v>
      </c>
      <c r="J200" s="22"/>
      <c r="K200" s="22"/>
      <c r="L200" s="9">
        <v>0</v>
      </c>
      <c r="M200" s="88"/>
    </row>
    <row r="201" spans="1:13" ht="47.25" customHeight="1" x14ac:dyDescent="0.25">
      <c r="A201" s="57"/>
      <c r="B201" s="51"/>
      <c r="C201" s="48"/>
      <c r="D201" s="48"/>
      <c r="E201" s="45"/>
      <c r="F201" s="8" t="s">
        <v>1</v>
      </c>
      <c r="G201" s="16">
        <v>0</v>
      </c>
      <c r="H201" s="16">
        <v>0</v>
      </c>
      <c r="I201" s="16">
        <v>0</v>
      </c>
      <c r="J201" s="16">
        <v>0</v>
      </c>
      <c r="K201" s="16">
        <v>0</v>
      </c>
      <c r="L201" s="16">
        <v>0</v>
      </c>
      <c r="M201" s="88"/>
    </row>
    <row r="202" spans="1:13" ht="50.25" customHeight="1" x14ac:dyDescent="0.25">
      <c r="A202" s="57"/>
      <c r="B202" s="51"/>
      <c r="C202" s="48"/>
      <c r="D202" s="48"/>
      <c r="E202" s="45"/>
      <c r="F202" s="8" t="s">
        <v>49</v>
      </c>
      <c r="G202" s="16">
        <v>0</v>
      </c>
      <c r="H202" s="16">
        <v>0</v>
      </c>
      <c r="I202" s="16">
        <v>0</v>
      </c>
      <c r="J202" s="16">
        <v>0</v>
      </c>
      <c r="K202" s="16">
        <v>0</v>
      </c>
      <c r="L202" s="16">
        <v>0</v>
      </c>
      <c r="M202" s="88"/>
    </row>
    <row r="203" spans="1:13" ht="36" customHeight="1" x14ac:dyDescent="0.25">
      <c r="A203" s="57"/>
      <c r="B203" s="51"/>
      <c r="C203" s="48"/>
      <c r="D203" s="48"/>
      <c r="E203" s="45"/>
      <c r="F203" s="8" t="s">
        <v>48</v>
      </c>
      <c r="G203" s="16">
        <f>G208</f>
        <v>0</v>
      </c>
      <c r="H203" s="16">
        <v>0</v>
      </c>
      <c r="I203" s="16">
        <v>0</v>
      </c>
      <c r="J203" s="22"/>
      <c r="K203" s="22"/>
      <c r="L203" s="9">
        <v>0</v>
      </c>
      <c r="M203" s="88"/>
    </row>
    <row r="204" spans="1:13" ht="36" customHeight="1" x14ac:dyDescent="0.25">
      <c r="A204" s="59"/>
      <c r="B204" s="52"/>
      <c r="C204" s="49"/>
      <c r="D204" s="49"/>
      <c r="E204" s="46"/>
      <c r="F204" s="19" t="s">
        <v>2</v>
      </c>
      <c r="G204" s="16">
        <v>0</v>
      </c>
      <c r="H204" s="16">
        <v>0</v>
      </c>
      <c r="I204" s="16">
        <v>0</v>
      </c>
      <c r="J204" s="16">
        <v>0</v>
      </c>
      <c r="K204" s="16">
        <v>0</v>
      </c>
      <c r="L204" s="16">
        <v>0</v>
      </c>
      <c r="M204" s="88"/>
    </row>
    <row r="205" spans="1:13" ht="26.25" customHeight="1" x14ac:dyDescent="0.25">
      <c r="A205" s="56" t="s">
        <v>244</v>
      </c>
      <c r="B205" s="50" t="s">
        <v>222</v>
      </c>
      <c r="C205" s="47" t="s">
        <v>145</v>
      </c>
      <c r="D205" s="47" t="s">
        <v>225</v>
      </c>
      <c r="E205" s="44" t="s">
        <v>224</v>
      </c>
      <c r="F205" s="8" t="s">
        <v>0</v>
      </c>
      <c r="G205" s="16">
        <f>G200</f>
        <v>0</v>
      </c>
      <c r="H205" s="16">
        <f>H208</f>
        <v>0</v>
      </c>
      <c r="I205" s="16">
        <f t="shared" ref="I205:L205" si="67">I200</f>
        <v>0</v>
      </c>
      <c r="J205" s="16">
        <f t="shared" si="67"/>
        <v>0</v>
      </c>
      <c r="K205" s="16">
        <f t="shared" si="67"/>
        <v>0</v>
      </c>
      <c r="L205" s="16">
        <f t="shared" si="67"/>
        <v>0</v>
      </c>
      <c r="M205" s="88"/>
    </row>
    <row r="206" spans="1:13" ht="46.5" customHeight="1" x14ac:dyDescent="0.25">
      <c r="A206" s="57"/>
      <c r="B206" s="51"/>
      <c r="C206" s="48"/>
      <c r="D206" s="48"/>
      <c r="E206" s="45"/>
      <c r="F206" s="8" t="s">
        <v>1</v>
      </c>
      <c r="G206" s="16">
        <v>0</v>
      </c>
      <c r="H206" s="16">
        <v>0</v>
      </c>
      <c r="I206" s="16">
        <v>0</v>
      </c>
      <c r="J206" s="16">
        <v>0</v>
      </c>
      <c r="K206" s="16">
        <v>0</v>
      </c>
      <c r="L206" s="16">
        <v>0</v>
      </c>
      <c r="M206" s="88"/>
    </row>
    <row r="207" spans="1:13" ht="46.5" customHeight="1" x14ac:dyDescent="0.25">
      <c r="A207" s="57"/>
      <c r="B207" s="51"/>
      <c r="C207" s="48"/>
      <c r="D207" s="48"/>
      <c r="E207" s="45"/>
      <c r="F207" s="8" t="s">
        <v>49</v>
      </c>
      <c r="G207" s="16">
        <v>0</v>
      </c>
      <c r="H207" s="16">
        <v>0</v>
      </c>
      <c r="I207" s="16">
        <v>0</v>
      </c>
      <c r="J207" s="16">
        <v>0</v>
      </c>
      <c r="K207" s="16">
        <v>0</v>
      </c>
      <c r="L207" s="16">
        <v>0</v>
      </c>
      <c r="M207" s="88"/>
    </row>
    <row r="208" spans="1:13" ht="33" customHeight="1" x14ac:dyDescent="0.25">
      <c r="A208" s="57"/>
      <c r="B208" s="51"/>
      <c r="C208" s="48"/>
      <c r="D208" s="48"/>
      <c r="E208" s="45"/>
      <c r="F208" s="8" t="s">
        <v>48</v>
      </c>
      <c r="G208" s="16">
        <v>0</v>
      </c>
      <c r="H208" s="16">
        <v>0</v>
      </c>
      <c r="I208" s="16">
        <v>0</v>
      </c>
      <c r="J208" s="22"/>
      <c r="K208" s="22"/>
      <c r="L208" s="9">
        <v>0</v>
      </c>
      <c r="M208" s="88"/>
    </row>
    <row r="209" spans="1:13" ht="30" customHeight="1" x14ac:dyDescent="0.25">
      <c r="A209" s="59"/>
      <c r="B209" s="52"/>
      <c r="C209" s="49"/>
      <c r="D209" s="49"/>
      <c r="E209" s="46"/>
      <c r="F209" s="19" t="s">
        <v>2</v>
      </c>
      <c r="G209" s="16">
        <v>0</v>
      </c>
      <c r="H209" s="16">
        <v>0</v>
      </c>
      <c r="I209" s="16">
        <v>0</v>
      </c>
      <c r="J209" s="22"/>
      <c r="K209" s="22"/>
      <c r="L209" s="9">
        <v>0</v>
      </c>
      <c r="M209" s="89"/>
    </row>
    <row r="210" spans="1:13" ht="27" customHeight="1" x14ac:dyDescent="0.25">
      <c r="A210" s="58" t="s">
        <v>131</v>
      </c>
      <c r="B210" s="58"/>
      <c r="C210" s="58"/>
      <c r="D210" s="58"/>
      <c r="E210" s="58"/>
      <c r="F210" s="58"/>
      <c r="G210" s="58"/>
      <c r="H210" s="58"/>
      <c r="I210" s="58"/>
      <c r="J210" s="58"/>
      <c r="K210" s="58"/>
      <c r="L210" s="58"/>
      <c r="M210" s="58"/>
    </row>
    <row r="211" spans="1:13" x14ac:dyDescent="0.25">
      <c r="A211" s="112" t="s">
        <v>132</v>
      </c>
      <c r="B211" s="113"/>
      <c r="C211" s="113"/>
      <c r="D211" s="113"/>
      <c r="E211" s="113"/>
      <c r="F211" s="113"/>
      <c r="G211" s="113"/>
      <c r="H211" s="113"/>
      <c r="I211" s="113"/>
      <c r="J211" s="113"/>
      <c r="K211" s="113"/>
      <c r="L211" s="113"/>
      <c r="M211" s="114"/>
    </row>
    <row r="212" spans="1:13" ht="15" customHeight="1" x14ac:dyDescent="0.25">
      <c r="A212" s="41" t="s">
        <v>20</v>
      </c>
      <c r="B212" s="53" t="s">
        <v>96</v>
      </c>
      <c r="C212" s="47" t="s">
        <v>146</v>
      </c>
      <c r="D212" s="47" t="s">
        <v>225</v>
      </c>
      <c r="E212" s="41" t="s">
        <v>182</v>
      </c>
      <c r="F212" s="8" t="s">
        <v>0</v>
      </c>
      <c r="G212" s="9">
        <f>G214+G215</f>
        <v>4977.8799999999992</v>
      </c>
      <c r="H212" s="9">
        <f>H214+H215</f>
        <v>5837.5199999999995</v>
      </c>
      <c r="I212" s="9">
        <f>I214+I215</f>
        <v>5438.14</v>
      </c>
      <c r="J212" s="9">
        <f t="shared" ref="J212:L212" si="68">J214+J215</f>
        <v>0</v>
      </c>
      <c r="K212" s="9">
        <f t="shared" si="68"/>
        <v>0</v>
      </c>
      <c r="L212" s="9">
        <f t="shared" si="68"/>
        <v>5438.14</v>
      </c>
      <c r="M212" s="87" t="s">
        <v>229</v>
      </c>
    </row>
    <row r="213" spans="1:13" ht="45" x14ac:dyDescent="0.25">
      <c r="A213" s="42"/>
      <c r="B213" s="54"/>
      <c r="C213" s="48"/>
      <c r="D213" s="48"/>
      <c r="E213" s="42"/>
      <c r="F213" s="8" t="s">
        <v>1</v>
      </c>
      <c r="G213" s="9">
        <f>G218+G223+G232</f>
        <v>0</v>
      </c>
      <c r="H213" s="9">
        <f>H218+H223+H232</f>
        <v>0</v>
      </c>
      <c r="I213" s="9">
        <f>I218+I223+I232</f>
        <v>0</v>
      </c>
      <c r="J213" s="9">
        <f t="shared" ref="J213:L213" si="69">J218+J223+J232</f>
        <v>0</v>
      </c>
      <c r="K213" s="9">
        <f t="shared" si="69"/>
        <v>0</v>
      </c>
      <c r="L213" s="9">
        <f t="shared" si="69"/>
        <v>0</v>
      </c>
      <c r="M213" s="88"/>
    </row>
    <row r="214" spans="1:13" ht="45" x14ac:dyDescent="0.25">
      <c r="A214" s="42"/>
      <c r="B214" s="54"/>
      <c r="C214" s="48"/>
      <c r="D214" s="48"/>
      <c r="E214" s="42"/>
      <c r="F214" s="8" t="s">
        <v>49</v>
      </c>
      <c r="G214" s="9">
        <f>G224</f>
        <v>3691.4799999999996</v>
      </c>
      <c r="H214" s="9">
        <f t="shared" ref="H214:L214" si="70">H224</f>
        <v>4244.7</v>
      </c>
      <c r="I214" s="9">
        <f t="shared" si="70"/>
        <v>3845.32</v>
      </c>
      <c r="J214" s="9">
        <f t="shared" si="70"/>
        <v>0</v>
      </c>
      <c r="K214" s="9">
        <f t="shared" si="70"/>
        <v>0</v>
      </c>
      <c r="L214" s="9">
        <f t="shared" si="70"/>
        <v>3845.32</v>
      </c>
      <c r="M214" s="88"/>
    </row>
    <row r="215" spans="1:13" ht="30" x14ac:dyDescent="0.25">
      <c r="A215" s="42"/>
      <c r="B215" s="54"/>
      <c r="C215" s="48"/>
      <c r="D215" s="48"/>
      <c r="E215" s="42"/>
      <c r="F215" s="8" t="s">
        <v>48</v>
      </c>
      <c r="G215" s="9">
        <f>G220</f>
        <v>1286.4000000000001</v>
      </c>
      <c r="H215" s="9">
        <f>H220</f>
        <v>1592.82</v>
      </c>
      <c r="I215" s="9">
        <f>I220</f>
        <v>1592.82</v>
      </c>
      <c r="J215" s="9">
        <f t="shared" ref="J215:L215" si="71">J220</f>
        <v>0</v>
      </c>
      <c r="K215" s="9">
        <f t="shared" si="71"/>
        <v>0</v>
      </c>
      <c r="L215" s="9">
        <f t="shared" si="71"/>
        <v>1592.82</v>
      </c>
      <c r="M215" s="88"/>
    </row>
    <row r="216" spans="1:13" ht="30" x14ac:dyDescent="0.25">
      <c r="A216" s="43"/>
      <c r="B216" s="55"/>
      <c r="C216" s="49"/>
      <c r="D216" s="49"/>
      <c r="E216" s="43"/>
      <c r="F216" s="8" t="s">
        <v>2</v>
      </c>
      <c r="G216" s="9">
        <f>G221+G226+G235</f>
        <v>0</v>
      </c>
      <c r="H216" s="9">
        <f>H221+H226+H235</f>
        <v>0</v>
      </c>
      <c r="I216" s="9">
        <f>I221+I226+I235</f>
        <v>0</v>
      </c>
      <c r="J216" s="9">
        <f t="shared" ref="J216:L216" si="72">J221+J226+J235</f>
        <v>0</v>
      </c>
      <c r="K216" s="9">
        <f t="shared" si="72"/>
        <v>0</v>
      </c>
      <c r="L216" s="9">
        <f t="shared" si="72"/>
        <v>0</v>
      </c>
      <c r="M216" s="88"/>
    </row>
    <row r="217" spans="1:13" ht="15" customHeight="1" x14ac:dyDescent="0.25">
      <c r="A217" s="41" t="s">
        <v>59</v>
      </c>
      <c r="B217" s="53" t="s">
        <v>62</v>
      </c>
      <c r="C217" s="47" t="s">
        <v>146</v>
      </c>
      <c r="D217" s="47" t="s">
        <v>225</v>
      </c>
      <c r="E217" s="41" t="s">
        <v>183</v>
      </c>
      <c r="F217" s="8" t="s">
        <v>0</v>
      </c>
      <c r="G217" s="9">
        <f>G218+G219+G220+G221</f>
        <v>1286.4000000000001</v>
      </c>
      <c r="H217" s="9">
        <f t="shared" ref="H217:L217" si="73">H218+H219+H220+H221</f>
        <v>1592.82</v>
      </c>
      <c r="I217" s="9">
        <f t="shared" si="73"/>
        <v>1592.82</v>
      </c>
      <c r="J217" s="9">
        <f t="shared" si="73"/>
        <v>0</v>
      </c>
      <c r="K217" s="9">
        <f t="shared" si="73"/>
        <v>0</v>
      </c>
      <c r="L217" s="9">
        <f t="shared" si="73"/>
        <v>1592.82</v>
      </c>
      <c r="M217" s="88"/>
    </row>
    <row r="218" spans="1:13" ht="45" x14ac:dyDescent="0.25">
      <c r="A218" s="42"/>
      <c r="B218" s="54"/>
      <c r="C218" s="48"/>
      <c r="D218" s="48"/>
      <c r="E218" s="42"/>
      <c r="F218" s="8" t="s">
        <v>1</v>
      </c>
      <c r="G218" s="9">
        <v>0</v>
      </c>
      <c r="H218" s="9">
        <v>0</v>
      </c>
      <c r="I218" s="9">
        <v>0</v>
      </c>
      <c r="J218" s="9">
        <v>0</v>
      </c>
      <c r="K218" s="9">
        <v>0</v>
      </c>
      <c r="L218" s="9">
        <v>0</v>
      </c>
      <c r="M218" s="88"/>
    </row>
    <row r="219" spans="1:13" ht="45" x14ac:dyDescent="0.25">
      <c r="A219" s="42"/>
      <c r="B219" s="54"/>
      <c r="C219" s="48"/>
      <c r="D219" s="48"/>
      <c r="E219" s="42"/>
      <c r="F219" s="8" t="s">
        <v>49</v>
      </c>
      <c r="G219" s="9">
        <v>0</v>
      </c>
      <c r="H219" s="9">
        <v>0</v>
      </c>
      <c r="I219" s="9">
        <v>0</v>
      </c>
      <c r="J219" s="9">
        <v>0</v>
      </c>
      <c r="K219" s="9">
        <v>0</v>
      </c>
      <c r="L219" s="9">
        <v>0</v>
      </c>
      <c r="M219" s="88"/>
    </row>
    <row r="220" spans="1:13" ht="30" x14ac:dyDescent="0.25">
      <c r="A220" s="42"/>
      <c r="B220" s="54"/>
      <c r="C220" s="48"/>
      <c r="D220" s="48"/>
      <c r="E220" s="42"/>
      <c r="F220" s="8" t="s">
        <v>48</v>
      </c>
      <c r="G220" s="9">
        <v>1286.4000000000001</v>
      </c>
      <c r="H220" s="9">
        <v>1592.82</v>
      </c>
      <c r="I220" s="9">
        <v>1592.82</v>
      </c>
      <c r="L220" s="7">
        <v>1592.82</v>
      </c>
      <c r="M220" s="88"/>
    </row>
    <row r="221" spans="1:13" ht="30" x14ac:dyDescent="0.25">
      <c r="A221" s="43"/>
      <c r="B221" s="55"/>
      <c r="C221" s="49"/>
      <c r="D221" s="49"/>
      <c r="E221" s="43"/>
      <c r="F221" s="8" t="s">
        <v>2</v>
      </c>
      <c r="G221" s="9">
        <v>0</v>
      </c>
      <c r="H221" s="9">
        <v>0</v>
      </c>
      <c r="I221" s="9">
        <v>0</v>
      </c>
      <c r="J221" s="9">
        <v>0</v>
      </c>
      <c r="K221" s="9">
        <v>0</v>
      </c>
      <c r="L221" s="9">
        <v>0</v>
      </c>
      <c r="M221" s="88"/>
    </row>
    <row r="222" spans="1:13" ht="15" customHeight="1" x14ac:dyDescent="0.25">
      <c r="A222" s="41" t="s">
        <v>61</v>
      </c>
      <c r="B222" s="53" t="s">
        <v>110</v>
      </c>
      <c r="C222" s="47" t="s">
        <v>146</v>
      </c>
      <c r="D222" s="47" t="s">
        <v>225</v>
      </c>
      <c r="E222" s="41" t="s">
        <v>239</v>
      </c>
      <c r="F222" s="8" t="s">
        <v>0</v>
      </c>
      <c r="G222" s="9">
        <f>G223+G224+G225+G226</f>
        <v>3691.4799999999996</v>
      </c>
      <c r="H222" s="9">
        <f>H223+H224+H225+H226</f>
        <v>4244.7</v>
      </c>
      <c r="I222" s="9">
        <f>I223+I224+I225+I226</f>
        <v>3845.32</v>
      </c>
      <c r="J222" s="9">
        <f t="shared" ref="J222:L222" si="74">J223+J224+J225+J226</f>
        <v>0</v>
      </c>
      <c r="K222" s="9">
        <f t="shared" si="74"/>
        <v>0</v>
      </c>
      <c r="L222" s="9">
        <f t="shared" si="74"/>
        <v>3845.32</v>
      </c>
      <c r="M222" s="88"/>
    </row>
    <row r="223" spans="1:13" ht="45" x14ac:dyDescent="0.25">
      <c r="A223" s="42"/>
      <c r="B223" s="54"/>
      <c r="C223" s="48"/>
      <c r="D223" s="48"/>
      <c r="E223" s="42"/>
      <c r="F223" s="8" t="s">
        <v>1</v>
      </c>
      <c r="G223" s="9">
        <v>0</v>
      </c>
      <c r="H223" s="9">
        <v>0</v>
      </c>
      <c r="I223" s="9">
        <v>0</v>
      </c>
      <c r="J223" s="9">
        <v>0</v>
      </c>
      <c r="K223" s="9">
        <v>0</v>
      </c>
      <c r="L223" s="9">
        <v>0</v>
      </c>
      <c r="M223" s="88"/>
    </row>
    <row r="224" spans="1:13" ht="45" x14ac:dyDescent="0.25">
      <c r="A224" s="42"/>
      <c r="B224" s="54"/>
      <c r="C224" s="48"/>
      <c r="D224" s="48"/>
      <c r="E224" s="42"/>
      <c r="F224" s="8" t="s">
        <v>49</v>
      </c>
      <c r="G224" s="9">
        <f>544.01+3147.47</f>
        <v>3691.4799999999996</v>
      </c>
      <c r="H224" s="9">
        <v>4244.7</v>
      </c>
      <c r="I224" s="9">
        <v>3845.32</v>
      </c>
      <c r="L224" s="7">
        <v>3845.32</v>
      </c>
      <c r="M224" s="88"/>
    </row>
    <row r="225" spans="1:13" ht="30" x14ac:dyDescent="0.25">
      <c r="A225" s="42"/>
      <c r="B225" s="54"/>
      <c r="C225" s="48"/>
      <c r="D225" s="48"/>
      <c r="E225" s="42"/>
      <c r="F225" s="8" t="s">
        <v>48</v>
      </c>
      <c r="G225" s="9">
        <v>0</v>
      </c>
      <c r="H225" s="9">
        <v>0</v>
      </c>
      <c r="I225" s="9">
        <v>0</v>
      </c>
      <c r="J225" s="9">
        <v>0</v>
      </c>
      <c r="K225" s="9">
        <v>0</v>
      </c>
      <c r="L225" s="9">
        <v>0</v>
      </c>
      <c r="M225" s="88"/>
    </row>
    <row r="226" spans="1:13" ht="30" x14ac:dyDescent="0.25">
      <c r="A226" s="42"/>
      <c r="B226" s="55"/>
      <c r="C226" s="49"/>
      <c r="D226" s="49"/>
      <c r="E226" s="43"/>
      <c r="F226" s="10" t="s">
        <v>2</v>
      </c>
      <c r="G226" s="16">
        <v>0</v>
      </c>
      <c r="H226" s="16">
        <v>0</v>
      </c>
      <c r="I226" s="16">
        <v>0</v>
      </c>
      <c r="J226" s="16">
        <v>0</v>
      </c>
      <c r="K226" s="16">
        <v>0</v>
      </c>
      <c r="L226" s="16">
        <v>0</v>
      </c>
      <c r="M226" s="89"/>
    </row>
    <row r="227" spans="1:13" x14ac:dyDescent="0.25">
      <c r="A227" s="60" t="s">
        <v>133</v>
      </c>
      <c r="B227" s="61"/>
      <c r="C227" s="61"/>
      <c r="D227" s="61"/>
      <c r="E227" s="61"/>
      <c r="F227" s="61"/>
      <c r="G227" s="61"/>
      <c r="H227" s="61"/>
      <c r="I227" s="61"/>
      <c r="J227" s="61"/>
      <c r="K227" s="61"/>
      <c r="L227" s="61"/>
      <c r="M227" s="62"/>
    </row>
    <row r="228" spans="1:13" ht="31.5" customHeight="1" x14ac:dyDescent="0.25">
      <c r="A228" s="60" t="s">
        <v>134</v>
      </c>
      <c r="B228" s="61"/>
      <c r="C228" s="61"/>
      <c r="D228" s="61"/>
      <c r="E228" s="61"/>
      <c r="F228" s="61"/>
      <c r="G228" s="61"/>
      <c r="H228" s="61"/>
      <c r="I228" s="61"/>
      <c r="J228" s="61"/>
      <c r="K228" s="61"/>
      <c r="L228" s="61"/>
      <c r="M228" s="62"/>
    </row>
    <row r="229" spans="1:13" ht="31.5" customHeight="1" x14ac:dyDescent="0.25">
      <c r="A229" s="60" t="s">
        <v>135</v>
      </c>
      <c r="B229" s="61"/>
      <c r="C229" s="61"/>
      <c r="D229" s="61"/>
      <c r="E229" s="61"/>
      <c r="F229" s="61"/>
      <c r="G229" s="61"/>
      <c r="H229" s="61"/>
      <c r="I229" s="61"/>
      <c r="J229" s="61"/>
      <c r="K229" s="61"/>
      <c r="L229" s="61"/>
      <c r="M229" s="62"/>
    </row>
    <row r="230" spans="1:13" x14ac:dyDescent="0.25">
      <c r="A230" s="60" t="s">
        <v>136</v>
      </c>
      <c r="B230" s="61"/>
      <c r="C230" s="61"/>
      <c r="D230" s="61"/>
      <c r="E230" s="61"/>
      <c r="F230" s="61"/>
      <c r="G230" s="61"/>
      <c r="H230" s="61"/>
      <c r="I230" s="61"/>
      <c r="J230" s="61"/>
      <c r="K230" s="61"/>
      <c r="L230" s="61"/>
      <c r="M230" s="62"/>
    </row>
    <row r="231" spans="1:13" ht="19.5" customHeight="1" x14ac:dyDescent="0.25">
      <c r="A231" s="41">
        <v>4</v>
      </c>
      <c r="B231" s="53" t="s">
        <v>26</v>
      </c>
      <c r="C231" s="47" t="s">
        <v>147</v>
      </c>
      <c r="D231" s="47" t="s">
        <v>225</v>
      </c>
      <c r="E231" s="41" t="s">
        <v>184</v>
      </c>
      <c r="F231" s="11" t="s">
        <v>0</v>
      </c>
      <c r="G231" s="31">
        <f t="shared" ref="G231:L235" si="75">G236+G241+G246</f>
        <v>29758.33</v>
      </c>
      <c r="H231" s="31">
        <f t="shared" si="75"/>
        <v>16448.239999999998</v>
      </c>
      <c r="I231" s="31">
        <f t="shared" si="75"/>
        <v>15701.220000000001</v>
      </c>
      <c r="J231" s="31">
        <f t="shared" si="75"/>
        <v>0</v>
      </c>
      <c r="K231" s="31">
        <f t="shared" si="75"/>
        <v>0</v>
      </c>
      <c r="L231" s="31">
        <f t="shared" si="75"/>
        <v>16005.650000000001</v>
      </c>
      <c r="M231" s="87" t="s">
        <v>154</v>
      </c>
    </row>
    <row r="232" spans="1:13" ht="45" x14ac:dyDescent="0.25">
      <c r="A232" s="42"/>
      <c r="B232" s="54"/>
      <c r="C232" s="48"/>
      <c r="D232" s="48"/>
      <c r="E232" s="42"/>
      <c r="F232" s="8" t="s">
        <v>1</v>
      </c>
      <c r="G232" s="9">
        <f t="shared" si="75"/>
        <v>0</v>
      </c>
      <c r="H232" s="9">
        <f t="shared" si="75"/>
        <v>0</v>
      </c>
      <c r="I232" s="9">
        <f t="shared" si="75"/>
        <v>0</v>
      </c>
      <c r="J232" s="9">
        <f t="shared" si="75"/>
        <v>0</v>
      </c>
      <c r="K232" s="9">
        <f t="shared" si="75"/>
        <v>0</v>
      </c>
      <c r="L232" s="9">
        <f t="shared" si="75"/>
        <v>0</v>
      </c>
      <c r="M232" s="88"/>
    </row>
    <row r="233" spans="1:13" ht="45" x14ac:dyDescent="0.25">
      <c r="A233" s="42"/>
      <c r="B233" s="54"/>
      <c r="C233" s="48"/>
      <c r="D233" s="48"/>
      <c r="E233" s="42"/>
      <c r="F233" s="8" t="s">
        <v>49</v>
      </c>
      <c r="G233" s="9">
        <f t="shared" si="75"/>
        <v>0</v>
      </c>
      <c r="H233" s="9">
        <f t="shared" si="75"/>
        <v>0</v>
      </c>
      <c r="I233" s="9">
        <f t="shared" si="75"/>
        <v>0</v>
      </c>
      <c r="J233" s="9">
        <f t="shared" si="75"/>
        <v>0</v>
      </c>
      <c r="K233" s="9">
        <f t="shared" si="75"/>
        <v>0</v>
      </c>
      <c r="L233" s="9">
        <f t="shared" si="75"/>
        <v>0</v>
      </c>
      <c r="M233" s="88"/>
    </row>
    <row r="234" spans="1:13" ht="30" x14ac:dyDescent="0.25">
      <c r="A234" s="42"/>
      <c r="B234" s="54"/>
      <c r="C234" s="48"/>
      <c r="D234" s="48"/>
      <c r="E234" s="42"/>
      <c r="F234" s="8" t="s">
        <v>48</v>
      </c>
      <c r="G234" s="9">
        <f t="shared" si="75"/>
        <v>29758.33</v>
      </c>
      <c r="H234" s="9">
        <f t="shared" si="75"/>
        <v>16448.239999999998</v>
      </c>
      <c r="I234" s="9">
        <f t="shared" si="75"/>
        <v>15701.220000000001</v>
      </c>
      <c r="J234" s="9">
        <f t="shared" si="75"/>
        <v>0</v>
      </c>
      <c r="K234" s="9">
        <f t="shared" si="75"/>
        <v>0</v>
      </c>
      <c r="L234" s="9">
        <f t="shared" si="75"/>
        <v>16005.650000000001</v>
      </c>
      <c r="M234" s="88"/>
    </row>
    <row r="235" spans="1:13" ht="25.5" customHeight="1" x14ac:dyDescent="0.25">
      <c r="A235" s="43"/>
      <c r="B235" s="55"/>
      <c r="C235" s="49"/>
      <c r="D235" s="49"/>
      <c r="E235" s="43"/>
      <c r="F235" s="8" t="s">
        <v>2</v>
      </c>
      <c r="G235" s="9">
        <f t="shared" si="75"/>
        <v>0</v>
      </c>
      <c r="H235" s="9">
        <f t="shared" si="75"/>
        <v>0</v>
      </c>
      <c r="I235" s="9">
        <f t="shared" si="75"/>
        <v>0</v>
      </c>
      <c r="J235" s="9">
        <f t="shared" si="75"/>
        <v>0</v>
      </c>
      <c r="K235" s="9">
        <f t="shared" si="75"/>
        <v>0</v>
      </c>
      <c r="L235" s="9">
        <f t="shared" si="75"/>
        <v>0</v>
      </c>
      <c r="M235" s="88"/>
    </row>
    <row r="236" spans="1:13" ht="15" customHeight="1" x14ac:dyDescent="0.25">
      <c r="A236" s="41" t="s">
        <v>14</v>
      </c>
      <c r="B236" s="53" t="s">
        <v>97</v>
      </c>
      <c r="C236" s="47" t="s">
        <v>147</v>
      </c>
      <c r="D236" s="47" t="s">
        <v>225</v>
      </c>
      <c r="E236" s="41" t="s">
        <v>185</v>
      </c>
      <c r="F236" s="8" t="s">
        <v>0</v>
      </c>
      <c r="G236" s="9">
        <f>G239</f>
        <v>11566.9</v>
      </c>
      <c r="H236" s="9">
        <f>H237+H238+H239+H240</f>
        <v>7762.24</v>
      </c>
      <c r="I236" s="9">
        <f>I237+I238+I239+I240</f>
        <v>8276.18</v>
      </c>
      <c r="J236" s="9">
        <f t="shared" ref="J236:L236" si="76">J237+J238+J239+J240</f>
        <v>0</v>
      </c>
      <c r="K236" s="9">
        <f t="shared" si="76"/>
        <v>0</v>
      </c>
      <c r="L236" s="9">
        <f t="shared" si="76"/>
        <v>8321.11</v>
      </c>
      <c r="M236" s="88"/>
    </row>
    <row r="237" spans="1:13" ht="45" x14ac:dyDescent="0.25">
      <c r="A237" s="42"/>
      <c r="B237" s="54"/>
      <c r="C237" s="48"/>
      <c r="D237" s="48"/>
      <c r="E237" s="42"/>
      <c r="F237" s="8" t="s">
        <v>1</v>
      </c>
      <c r="G237" s="9">
        <v>0</v>
      </c>
      <c r="H237" s="9">
        <v>0</v>
      </c>
      <c r="I237" s="9">
        <v>0</v>
      </c>
      <c r="J237" s="9">
        <v>0</v>
      </c>
      <c r="K237" s="9">
        <v>0</v>
      </c>
      <c r="L237" s="9">
        <v>0</v>
      </c>
      <c r="M237" s="88"/>
    </row>
    <row r="238" spans="1:13" ht="45" x14ac:dyDescent="0.25">
      <c r="A238" s="42"/>
      <c r="B238" s="54"/>
      <c r="C238" s="48"/>
      <c r="D238" s="48"/>
      <c r="E238" s="42"/>
      <c r="F238" s="8" t="s">
        <v>49</v>
      </c>
      <c r="G238" s="9">
        <v>0</v>
      </c>
      <c r="H238" s="9">
        <v>0</v>
      </c>
      <c r="I238" s="9">
        <v>0</v>
      </c>
      <c r="J238" s="9">
        <v>0</v>
      </c>
      <c r="K238" s="9">
        <v>0</v>
      </c>
      <c r="L238" s="9">
        <v>0</v>
      </c>
      <c r="M238" s="88"/>
    </row>
    <row r="239" spans="1:13" ht="30" x14ac:dyDescent="0.25">
      <c r="A239" s="42"/>
      <c r="B239" s="54"/>
      <c r="C239" s="48"/>
      <c r="D239" s="48"/>
      <c r="E239" s="42"/>
      <c r="F239" s="8" t="s">
        <v>48</v>
      </c>
      <c r="G239" s="9">
        <f>11566.9</f>
        <v>11566.9</v>
      </c>
      <c r="H239" s="9">
        <f>410.56+4879.95+2471.73</f>
        <v>7762.24</v>
      </c>
      <c r="I239" s="9">
        <f>410.56+5280.11+2585.51</f>
        <v>8276.18</v>
      </c>
      <c r="L239" s="7">
        <f>410.56+5322.35+2588.2</f>
        <v>8321.11</v>
      </c>
      <c r="M239" s="88"/>
    </row>
    <row r="240" spans="1:13" ht="30" x14ac:dyDescent="0.25">
      <c r="A240" s="43"/>
      <c r="B240" s="55"/>
      <c r="C240" s="49"/>
      <c r="D240" s="49"/>
      <c r="E240" s="43"/>
      <c r="F240" s="8" t="s">
        <v>2</v>
      </c>
      <c r="G240" s="9">
        <v>0</v>
      </c>
      <c r="H240" s="9">
        <v>0</v>
      </c>
      <c r="I240" s="9">
        <v>0</v>
      </c>
      <c r="J240" s="9">
        <v>0</v>
      </c>
      <c r="K240" s="9">
        <v>0</v>
      </c>
      <c r="L240" s="9">
        <v>0</v>
      </c>
      <c r="M240" s="88"/>
    </row>
    <row r="241" spans="1:13" ht="15" customHeight="1" x14ac:dyDescent="0.25">
      <c r="A241" s="41" t="s">
        <v>15</v>
      </c>
      <c r="B241" s="53" t="s">
        <v>98</v>
      </c>
      <c r="C241" s="47" t="s">
        <v>147</v>
      </c>
      <c r="D241" s="47" t="s">
        <v>225</v>
      </c>
      <c r="E241" s="41" t="s">
        <v>186</v>
      </c>
      <c r="F241" s="8" t="s">
        <v>0</v>
      </c>
      <c r="G241" s="9">
        <f>G242+G243+G244+G245</f>
        <v>9607.58</v>
      </c>
      <c r="H241" s="9">
        <f t="shared" ref="H241:L241" si="77">H242+H243+H244+H245</f>
        <v>2942.83</v>
      </c>
      <c r="I241" s="9">
        <f t="shared" si="77"/>
        <v>2532.4499999999998</v>
      </c>
      <c r="J241" s="9">
        <f t="shared" si="77"/>
        <v>0</v>
      </c>
      <c r="K241" s="9">
        <f t="shared" si="77"/>
        <v>0</v>
      </c>
      <c r="L241" s="9">
        <f t="shared" si="77"/>
        <v>2532.4499999999998</v>
      </c>
      <c r="M241" s="88"/>
    </row>
    <row r="242" spans="1:13" ht="45" x14ac:dyDescent="0.25">
      <c r="A242" s="42"/>
      <c r="B242" s="54"/>
      <c r="C242" s="48"/>
      <c r="D242" s="48"/>
      <c r="E242" s="42"/>
      <c r="F242" s="8" t="s">
        <v>1</v>
      </c>
      <c r="G242" s="9">
        <v>0</v>
      </c>
      <c r="H242" s="9">
        <v>0</v>
      </c>
      <c r="I242" s="9">
        <v>0</v>
      </c>
      <c r="J242" s="9">
        <v>0</v>
      </c>
      <c r="K242" s="9">
        <v>0</v>
      </c>
      <c r="L242" s="9">
        <v>0</v>
      </c>
      <c r="M242" s="88"/>
    </row>
    <row r="243" spans="1:13" ht="45" x14ac:dyDescent="0.25">
      <c r="A243" s="42"/>
      <c r="B243" s="54"/>
      <c r="C243" s="48"/>
      <c r="D243" s="48"/>
      <c r="E243" s="42"/>
      <c r="F243" s="8" t="s">
        <v>49</v>
      </c>
      <c r="G243" s="9">
        <v>0</v>
      </c>
      <c r="H243" s="9">
        <v>0</v>
      </c>
      <c r="I243" s="9">
        <v>0</v>
      </c>
      <c r="J243" s="9">
        <v>0</v>
      </c>
      <c r="K243" s="9">
        <v>0</v>
      </c>
      <c r="L243" s="9">
        <v>0</v>
      </c>
      <c r="M243" s="88"/>
    </row>
    <row r="244" spans="1:13" ht="30" x14ac:dyDescent="0.25">
      <c r="A244" s="42"/>
      <c r="B244" s="54"/>
      <c r="C244" s="48"/>
      <c r="D244" s="48"/>
      <c r="E244" s="42"/>
      <c r="F244" s="8" t="s">
        <v>48</v>
      </c>
      <c r="G244" s="9">
        <v>9607.58</v>
      </c>
      <c r="H244" s="9">
        <f>1171.63+1237.65+533.55</f>
        <v>2942.83</v>
      </c>
      <c r="I244" s="9">
        <f>1026.8+972.1+533.55</f>
        <v>2532.4499999999998</v>
      </c>
      <c r="L244" s="7">
        <f>1026.8+972.1+533.55</f>
        <v>2532.4499999999998</v>
      </c>
      <c r="M244" s="88"/>
    </row>
    <row r="245" spans="1:13" ht="30" x14ac:dyDescent="0.25">
      <c r="A245" s="43"/>
      <c r="B245" s="55"/>
      <c r="C245" s="49"/>
      <c r="D245" s="49"/>
      <c r="E245" s="43"/>
      <c r="F245" s="8" t="s">
        <v>2</v>
      </c>
      <c r="G245" s="9">
        <v>0</v>
      </c>
      <c r="H245" s="9">
        <v>0</v>
      </c>
      <c r="I245" s="9">
        <v>0</v>
      </c>
      <c r="J245" s="9">
        <v>0</v>
      </c>
      <c r="K245" s="9">
        <v>0</v>
      </c>
      <c r="L245" s="9">
        <v>0</v>
      </c>
      <c r="M245" s="88"/>
    </row>
    <row r="246" spans="1:13" ht="15" customHeight="1" x14ac:dyDescent="0.25">
      <c r="A246" s="41" t="s">
        <v>16</v>
      </c>
      <c r="B246" s="53" t="s">
        <v>99</v>
      </c>
      <c r="C246" s="47" t="s">
        <v>147</v>
      </c>
      <c r="D246" s="47" t="s">
        <v>225</v>
      </c>
      <c r="E246" s="41" t="s">
        <v>187</v>
      </c>
      <c r="F246" s="8" t="s">
        <v>0</v>
      </c>
      <c r="G246" s="9">
        <f>G247+G248+G249+G250</f>
        <v>8583.85</v>
      </c>
      <c r="H246" s="9">
        <f t="shared" ref="H246:L246" si="78">H247+H248+H249+H250</f>
        <v>5743.17</v>
      </c>
      <c r="I246" s="9">
        <f t="shared" si="78"/>
        <v>4892.5899999999992</v>
      </c>
      <c r="J246" s="9">
        <f t="shared" si="78"/>
        <v>0</v>
      </c>
      <c r="K246" s="9">
        <f t="shared" si="78"/>
        <v>0</v>
      </c>
      <c r="L246" s="9">
        <f t="shared" si="78"/>
        <v>5152.0899999999992</v>
      </c>
      <c r="M246" s="88"/>
    </row>
    <row r="247" spans="1:13" ht="45" x14ac:dyDescent="0.25">
      <c r="A247" s="42"/>
      <c r="B247" s="54"/>
      <c r="C247" s="48"/>
      <c r="D247" s="48"/>
      <c r="E247" s="42"/>
      <c r="F247" s="8" t="s">
        <v>1</v>
      </c>
      <c r="G247" s="9">
        <v>0</v>
      </c>
      <c r="H247" s="9">
        <v>0</v>
      </c>
      <c r="I247" s="9">
        <v>0</v>
      </c>
      <c r="J247" s="9">
        <v>0</v>
      </c>
      <c r="K247" s="9">
        <v>0</v>
      </c>
      <c r="L247" s="9">
        <v>0</v>
      </c>
      <c r="M247" s="88"/>
    </row>
    <row r="248" spans="1:13" ht="45" x14ac:dyDescent="0.25">
      <c r="A248" s="42"/>
      <c r="B248" s="54"/>
      <c r="C248" s="48"/>
      <c r="D248" s="48"/>
      <c r="E248" s="42"/>
      <c r="F248" s="8" t="s">
        <v>49</v>
      </c>
      <c r="G248" s="9">
        <v>0</v>
      </c>
      <c r="H248" s="9">
        <v>0</v>
      </c>
      <c r="I248" s="9">
        <v>0</v>
      </c>
      <c r="J248" s="9">
        <v>0</v>
      </c>
      <c r="K248" s="9">
        <v>0</v>
      </c>
      <c r="L248" s="9">
        <v>0</v>
      </c>
      <c r="M248" s="88"/>
    </row>
    <row r="249" spans="1:13" ht="30" x14ac:dyDescent="0.25">
      <c r="A249" s="42"/>
      <c r="B249" s="54"/>
      <c r="C249" s="48"/>
      <c r="D249" s="48"/>
      <c r="E249" s="42"/>
      <c r="F249" s="8" t="s">
        <v>48</v>
      </c>
      <c r="G249" s="9">
        <f>8583.85</f>
        <v>8583.85</v>
      </c>
      <c r="H249" s="9">
        <f>2391.97+3113.38+237.82</f>
        <v>5743.17</v>
      </c>
      <c r="I249" s="9">
        <f>1966.55+2720.85+205.19</f>
        <v>4892.5899999999992</v>
      </c>
      <c r="L249" s="7">
        <f>2226.05+2720.85+205.19</f>
        <v>5152.0899999999992</v>
      </c>
      <c r="M249" s="88"/>
    </row>
    <row r="250" spans="1:13" ht="30" x14ac:dyDescent="0.25">
      <c r="A250" s="42"/>
      <c r="B250" s="55"/>
      <c r="C250" s="49"/>
      <c r="D250" s="49"/>
      <c r="E250" s="43"/>
      <c r="F250" s="10" t="s">
        <v>2</v>
      </c>
      <c r="G250" s="16">
        <v>0</v>
      </c>
      <c r="H250" s="16">
        <v>0</v>
      </c>
      <c r="I250" s="16">
        <v>0</v>
      </c>
      <c r="J250" s="16">
        <v>0</v>
      </c>
      <c r="K250" s="16">
        <v>0</v>
      </c>
      <c r="L250" s="16">
        <v>0</v>
      </c>
      <c r="M250" s="89"/>
    </row>
    <row r="251" spans="1:13" x14ac:dyDescent="0.25">
      <c r="A251" s="60" t="s">
        <v>137</v>
      </c>
      <c r="B251" s="61"/>
      <c r="C251" s="61"/>
      <c r="D251" s="61"/>
      <c r="E251" s="61"/>
      <c r="F251" s="61"/>
      <c r="G251" s="61"/>
      <c r="H251" s="61"/>
      <c r="I251" s="61"/>
      <c r="J251" s="61"/>
      <c r="K251" s="61"/>
      <c r="L251" s="61"/>
      <c r="M251" s="62"/>
    </row>
    <row r="252" spans="1:13" x14ac:dyDescent="0.25">
      <c r="A252" s="60" t="s">
        <v>138</v>
      </c>
      <c r="B252" s="61"/>
      <c r="C252" s="61"/>
      <c r="D252" s="61"/>
      <c r="E252" s="61"/>
      <c r="F252" s="61"/>
      <c r="G252" s="61"/>
      <c r="H252" s="61"/>
      <c r="I252" s="61"/>
      <c r="J252" s="61"/>
      <c r="K252" s="61"/>
      <c r="L252" s="61"/>
      <c r="M252" s="62"/>
    </row>
    <row r="253" spans="1:13" ht="47.25" customHeight="1" x14ac:dyDescent="0.25">
      <c r="A253" s="60" t="s">
        <v>140</v>
      </c>
      <c r="B253" s="61"/>
      <c r="C253" s="61"/>
      <c r="D253" s="61"/>
      <c r="E253" s="61"/>
      <c r="F253" s="61"/>
      <c r="G253" s="61"/>
      <c r="H253" s="61"/>
      <c r="I253" s="61"/>
      <c r="J253" s="61"/>
      <c r="K253" s="61"/>
      <c r="L253" s="61"/>
      <c r="M253" s="62"/>
    </row>
    <row r="254" spans="1:13" x14ac:dyDescent="0.25">
      <c r="A254" s="60" t="s">
        <v>139</v>
      </c>
      <c r="B254" s="61"/>
      <c r="C254" s="61"/>
      <c r="D254" s="61"/>
      <c r="E254" s="61"/>
      <c r="F254" s="61"/>
      <c r="G254" s="61"/>
      <c r="H254" s="61"/>
      <c r="I254" s="61"/>
      <c r="J254" s="61"/>
      <c r="K254" s="61"/>
      <c r="L254" s="61"/>
      <c r="M254" s="62"/>
    </row>
    <row r="255" spans="1:13" ht="21.75" customHeight="1" x14ac:dyDescent="0.25">
      <c r="A255" s="41" t="s">
        <v>27</v>
      </c>
      <c r="B255" s="53" t="s">
        <v>105</v>
      </c>
      <c r="C255" s="47" t="s">
        <v>147</v>
      </c>
      <c r="D255" s="47" t="s">
        <v>225</v>
      </c>
      <c r="E255" s="41" t="s">
        <v>188</v>
      </c>
      <c r="F255" s="11" t="s">
        <v>0</v>
      </c>
      <c r="G255" s="31">
        <f>G256+G257</f>
        <v>2914.9900000000002</v>
      </c>
      <c r="H255" s="31">
        <f>H256+H257+H258</f>
        <v>7825.9900000000007</v>
      </c>
      <c r="I255" s="31">
        <f>I256+I257+I258</f>
        <v>5572.8600000000006</v>
      </c>
      <c r="J255" s="31">
        <f t="shared" ref="J255:L255" ca="1" si="79">J256+J257+J258</f>
        <v>5158.2700000000004</v>
      </c>
      <c r="K255" s="31">
        <f t="shared" ca="1" si="79"/>
        <v>5158.2700000000004</v>
      </c>
      <c r="L255" s="31">
        <f t="shared" si="79"/>
        <v>4228.57</v>
      </c>
      <c r="M255" s="120"/>
    </row>
    <row r="256" spans="1:13" ht="45" x14ac:dyDescent="0.25">
      <c r="A256" s="42"/>
      <c r="B256" s="54"/>
      <c r="C256" s="48"/>
      <c r="D256" s="48"/>
      <c r="E256" s="42"/>
      <c r="F256" s="8" t="s">
        <v>1</v>
      </c>
      <c r="G256" s="9">
        <f>G305</f>
        <v>583.09</v>
      </c>
      <c r="H256" s="9">
        <f>H305+H290</f>
        <v>3315.2028</v>
      </c>
      <c r="I256" s="9">
        <f t="shared" ref="I256:L256" si="80">I305</f>
        <v>3315.2028</v>
      </c>
      <c r="J256" s="9">
        <f t="shared" si="80"/>
        <v>2908.91</v>
      </c>
      <c r="K256" s="9">
        <f t="shared" si="80"/>
        <v>2908.91</v>
      </c>
      <c r="L256" s="9">
        <f t="shared" si="80"/>
        <v>4143.9985999999999</v>
      </c>
      <c r="M256" s="121"/>
    </row>
    <row r="257" spans="1:13" ht="45" x14ac:dyDescent="0.25">
      <c r="A257" s="42"/>
      <c r="B257" s="54"/>
      <c r="C257" s="48"/>
      <c r="D257" s="48"/>
      <c r="E257" s="42"/>
      <c r="F257" s="8" t="s">
        <v>49</v>
      </c>
      <c r="G257" s="9">
        <f>G262+G291+G306</f>
        <v>2331.9</v>
      </c>
      <c r="H257" s="9">
        <f t="shared" ref="H257:L257" si="81">H262+H291+H306</f>
        <v>4510.7872000000007</v>
      </c>
      <c r="I257" s="9">
        <f t="shared" si="81"/>
        <v>2257.6572000000001</v>
      </c>
      <c r="J257" s="9">
        <f t="shared" ca="1" si="81"/>
        <v>2249.36</v>
      </c>
      <c r="K257" s="9">
        <f t="shared" ca="1" si="81"/>
        <v>2249.36</v>
      </c>
      <c r="L257" s="9">
        <f t="shared" si="81"/>
        <v>84.571399999999812</v>
      </c>
      <c r="M257" s="121"/>
    </row>
    <row r="258" spans="1:13" ht="30" x14ac:dyDescent="0.25">
      <c r="A258" s="42"/>
      <c r="B258" s="54"/>
      <c r="C258" s="48"/>
      <c r="D258" s="48"/>
      <c r="E258" s="42"/>
      <c r="F258" s="8" t="s">
        <v>48</v>
      </c>
      <c r="G258" s="9">
        <f t="shared" ref="G258:L259" si="82">G263+G292</f>
        <v>0</v>
      </c>
      <c r="H258" s="9">
        <f t="shared" si="82"/>
        <v>0</v>
      </c>
      <c r="I258" s="9">
        <f t="shared" si="82"/>
        <v>0</v>
      </c>
      <c r="J258" s="9">
        <f t="shared" si="82"/>
        <v>0</v>
      </c>
      <c r="K258" s="9">
        <f t="shared" si="82"/>
        <v>0</v>
      </c>
      <c r="L258" s="9">
        <f t="shared" si="82"/>
        <v>0</v>
      </c>
      <c r="M258" s="121"/>
    </row>
    <row r="259" spans="1:13" ht="30" x14ac:dyDescent="0.25">
      <c r="A259" s="43"/>
      <c r="B259" s="55"/>
      <c r="C259" s="49"/>
      <c r="D259" s="49"/>
      <c r="E259" s="43"/>
      <c r="F259" s="8" t="s">
        <v>2</v>
      </c>
      <c r="G259" s="9">
        <f t="shared" si="82"/>
        <v>0</v>
      </c>
      <c r="H259" s="9">
        <f t="shared" si="82"/>
        <v>0</v>
      </c>
      <c r="I259" s="9">
        <f t="shared" si="82"/>
        <v>0</v>
      </c>
      <c r="J259" s="9">
        <f t="shared" si="82"/>
        <v>0</v>
      </c>
      <c r="K259" s="9">
        <f t="shared" si="82"/>
        <v>0</v>
      </c>
      <c r="L259" s="9">
        <f t="shared" si="82"/>
        <v>0</v>
      </c>
      <c r="M259" s="122"/>
    </row>
    <row r="260" spans="1:13" ht="18" customHeight="1" x14ac:dyDescent="0.25">
      <c r="A260" s="99" t="s">
        <v>28</v>
      </c>
      <c r="B260" s="118" t="s">
        <v>100</v>
      </c>
      <c r="C260" s="119" t="s">
        <v>147</v>
      </c>
      <c r="D260" s="119" t="s">
        <v>225</v>
      </c>
      <c r="E260" s="99" t="s">
        <v>189</v>
      </c>
      <c r="F260" s="8" t="s">
        <v>0</v>
      </c>
      <c r="G260" s="9">
        <f t="shared" ref="G260:L264" si="83">G265+G270+G277</f>
        <v>2320</v>
      </c>
      <c r="H260" s="9">
        <f t="shared" si="83"/>
        <v>2140</v>
      </c>
      <c r="I260" s="9">
        <f t="shared" si="83"/>
        <v>2190</v>
      </c>
      <c r="J260" s="9">
        <f t="shared" si="83"/>
        <v>2190</v>
      </c>
      <c r="K260" s="9">
        <f t="shared" si="83"/>
        <v>2190</v>
      </c>
      <c r="L260" s="9">
        <f t="shared" si="83"/>
        <v>0</v>
      </c>
      <c r="M260" s="87" t="s">
        <v>155</v>
      </c>
    </row>
    <row r="261" spans="1:13" ht="52.5" customHeight="1" x14ac:dyDescent="0.25">
      <c r="A261" s="99"/>
      <c r="B261" s="118"/>
      <c r="C261" s="119"/>
      <c r="D261" s="119"/>
      <c r="E261" s="99"/>
      <c r="F261" s="8" t="s">
        <v>1</v>
      </c>
      <c r="G261" s="9">
        <f t="shared" si="83"/>
        <v>0</v>
      </c>
      <c r="H261" s="9">
        <f t="shared" si="83"/>
        <v>0</v>
      </c>
      <c r="I261" s="9">
        <f t="shared" si="83"/>
        <v>0</v>
      </c>
      <c r="J261" s="9">
        <f t="shared" si="83"/>
        <v>0</v>
      </c>
      <c r="K261" s="9">
        <f t="shared" si="83"/>
        <v>0</v>
      </c>
      <c r="L261" s="9">
        <f t="shared" si="83"/>
        <v>0</v>
      </c>
      <c r="M261" s="88"/>
    </row>
    <row r="262" spans="1:13" ht="49.5" customHeight="1" x14ac:dyDescent="0.25">
      <c r="A262" s="99"/>
      <c r="B262" s="118"/>
      <c r="C262" s="119"/>
      <c r="D262" s="119"/>
      <c r="E262" s="99"/>
      <c r="F262" s="8" t="s">
        <v>49</v>
      </c>
      <c r="G262" s="9">
        <f t="shared" si="83"/>
        <v>2320</v>
      </c>
      <c r="H262" s="9">
        <f t="shared" si="83"/>
        <v>2140</v>
      </c>
      <c r="I262" s="9">
        <f t="shared" si="83"/>
        <v>2190</v>
      </c>
      <c r="J262" s="9">
        <f t="shared" si="83"/>
        <v>2190</v>
      </c>
      <c r="K262" s="9">
        <f t="shared" si="83"/>
        <v>2190</v>
      </c>
      <c r="L262" s="9">
        <f t="shared" si="83"/>
        <v>0</v>
      </c>
      <c r="M262" s="88"/>
    </row>
    <row r="263" spans="1:13" ht="30" x14ac:dyDescent="0.25">
      <c r="A263" s="99"/>
      <c r="B263" s="118"/>
      <c r="C263" s="119"/>
      <c r="D263" s="119"/>
      <c r="E263" s="99"/>
      <c r="F263" s="8" t="s">
        <v>48</v>
      </c>
      <c r="G263" s="9">
        <f t="shared" si="83"/>
        <v>0</v>
      </c>
      <c r="H263" s="9">
        <f t="shared" si="83"/>
        <v>0</v>
      </c>
      <c r="I263" s="9">
        <f t="shared" si="83"/>
        <v>0</v>
      </c>
      <c r="J263" s="9">
        <f t="shared" si="83"/>
        <v>0</v>
      </c>
      <c r="K263" s="9">
        <f t="shared" si="83"/>
        <v>0</v>
      </c>
      <c r="L263" s="9">
        <f t="shared" si="83"/>
        <v>0</v>
      </c>
      <c r="M263" s="88"/>
    </row>
    <row r="264" spans="1:13" ht="30" x14ac:dyDescent="0.25">
      <c r="A264" s="99"/>
      <c r="B264" s="118"/>
      <c r="C264" s="119"/>
      <c r="D264" s="119"/>
      <c r="E264" s="99"/>
      <c r="F264" s="8" t="s">
        <v>2</v>
      </c>
      <c r="G264" s="9">
        <f t="shared" si="83"/>
        <v>0</v>
      </c>
      <c r="H264" s="9">
        <f t="shared" si="83"/>
        <v>0</v>
      </c>
      <c r="I264" s="9">
        <f t="shared" si="83"/>
        <v>0</v>
      </c>
      <c r="J264" s="9">
        <f t="shared" si="83"/>
        <v>0</v>
      </c>
      <c r="K264" s="9">
        <f t="shared" si="83"/>
        <v>0</v>
      </c>
      <c r="L264" s="9">
        <f t="shared" si="83"/>
        <v>0</v>
      </c>
      <c r="M264" s="88"/>
    </row>
    <row r="265" spans="1:13" ht="25.5" customHeight="1" x14ac:dyDescent="0.25">
      <c r="A265" s="41" t="s">
        <v>29</v>
      </c>
      <c r="B265" s="50" t="s">
        <v>101</v>
      </c>
      <c r="C265" s="47" t="s">
        <v>147</v>
      </c>
      <c r="D265" s="47" t="s">
        <v>225</v>
      </c>
      <c r="E265" s="44" t="s">
        <v>190</v>
      </c>
      <c r="F265" s="8" t="s">
        <v>0</v>
      </c>
      <c r="G265" s="9">
        <v>0</v>
      </c>
      <c r="H265" s="9">
        <v>0</v>
      </c>
      <c r="I265" s="9">
        <v>0</v>
      </c>
      <c r="J265" s="9">
        <v>0</v>
      </c>
      <c r="K265" s="9">
        <v>0</v>
      </c>
      <c r="L265" s="9">
        <v>0</v>
      </c>
      <c r="M265" s="88"/>
    </row>
    <row r="266" spans="1:13" ht="52.5" customHeight="1" x14ac:dyDescent="0.25">
      <c r="A266" s="42"/>
      <c r="B266" s="51"/>
      <c r="C266" s="48"/>
      <c r="D266" s="48"/>
      <c r="E266" s="45"/>
      <c r="F266" s="8" t="s">
        <v>1</v>
      </c>
      <c r="G266" s="9">
        <v>0</v>
      </c>
      <c r="H266" s="9">
        <v>0</v>
      </c>
      <c r="I266" s="9">
        <v>0</v>
      </c>
      <c r="J266" s="9">
        <v>0</v>
      </c>
      <c r="K266" s="9">
        <v>0</v>
      </c>
      <c r="L266" s="9">
        <v>0</v>
      </c>
      <c r="M266" s="88"/>
    </row>
    <row r="267" spans="1:13" ht="47.25" customHeight="1" x14ac:dyDescent="0.25">
      <c r="A267" s="42"/>
      <c r="B267" s="51"/>
      <c r="C267" s="48"/>
      <c r="D267" s="48"/>
      <c r="E267" s="45"/>
      <c r="F267" s="8" t="s">
        <v>49</v>
      </c>
      <c r="G267" s="9">
        <v>0</v>
      </c>
      <c r="H267" s="9">
        <v>0</v>
      </c>
      <c r="I267" s="9">
        <v>0</v>
      </c>
      <c r="J267" s="9">
        <v>0</v>
      </c>
      <c r="K267" s="9">
        <v>0</v>
      </c>
      <c r="L267" s="9">
        <v>0</v>
      </c>
      <c r="M267" s="88"/>
    </row>
    <row r="268" spans="1:13" ht="27.75" customHeight="1" x14ac:dyDescent="0.25">
      <c r="A268" s="42"/>
      <c r="B268" s="51"/>
      <c r="C268" s="48"/>
      <c r="D268" s="48"/>
      <c r="E268" s="45"/>
      <c r="F268" s="8" t="s">
        <v>48</v>
      </c>
      <c r="G268" s="9">
        <v>0</v>
      </c>
      <c r="H268" s="9">
        <v>0</v>
      </c>
      <c r="I268" s="9">
        <v>0</v>
      </c>
      <c r="J268" s="9">
        <v>0</v>
      </c>
      <c r="K268" s="9">
        <v>0</v>
      </c>
      <c r="L268" s="9">
        <v>0</v>
      </c>
      <c r="M268" s="88"/>
    </row>
    <row r="269" spans="1:13" ht="25.5" customHeight="1" x14ac:dyDescent="0.25">
      <c r="A269" s="43"/>
      <c r="B269" s="52"/>
      <c r="C269" s="49"/>
      <c r="D269" s="49"/>
      <c r="E269" s="46"/>
      <c r="F269" s="8" t="s">
        <v>2</v>
      </c>
      <c r="G269" s="9">
        <v>0</v>
      </c>
      <c r="H269" s="9">
        <v>0</v>
      </c>
      <c r="I269" s="9">
        <v>0</v>
      </c>
      <c r="J269" s="9">
        <v>0</v>
      </c>
      <c r="K269" s="9">
        <v>0</v>
      </c>
      <c r="L269" s="9">
        <v>0</v>
      </c>
      <c r="M269" s="89"/>
    </row>
    <row r="270" spans="1:13" ht="98.25" customHeight="1" x14ac:dyDescent="0.25">
      <c r="A270" s="41" t="s">
        <v>30</v>
      </c>
      <c r="B270" s="50" t="s">
        <v>76</v>
      </c>
      <c r="C270" s="47" t="s">
        <v>147</v>
      </c>
      <c r="D270" s="47" t="s">
        <v>225</v>
      </c>
      <c r="E270" s="44" t="s">
        <v>190</v>
      </c>
      <c r="F270" s="8" t="s">
        <v>0</v>
      </c>
      <c r="G270" s="9">
        <v>0</v>
      </c>
      <c r="H270" s="9">
        <v>0</v>
      </c>
      <c r="I270" s="9">
        <v>0</v>
      </c>
      <c r="J270" s="9">
        <v>0</v>
      </c>
      <c r="K270" s="9">
        <v>0</v>
      </c>
      <c r="L270" s="9">
        <v>0</v>
      </c>
      <c r="M270" s="115" t="s">
        <v>212</v>
      </c>
    </row>
    <row r="271" spans="1:13" ht="94.5" customHeight="1" x14ac:dyDescent="0.25">
      <c r="A271" s="42"/>
      <c r="B271" s="51"/>
      <c r="C271" s="48"/>
      <c r="D271" s="48"/>
      <c r="E271" s="45"/>
      <c r="F271" s="8" t="s">
        <v>1</v>
      </c>
      <c r="G271" s="9">
        <v>0</v>
      </c>
      <c r="H271" s="9">
        <v>0</v>
      </c>
      <c r="I271" s="9">
        <v>0</v>
      </c>
      <c r="L271" s="7"/>
      <c r="M271" s="116"/>
    </row>
    <row r="272" spans="1:13" ht="97.5" customHeight="1" x14ac:dyDescent="0.25">
      <c r="A272" s="42"/>
      <c r="B272" s="51"/>
      <c r="C272" s="48"/>
      <c r="D272" s="48"/>
      <c r="E272" s="45"/>
      <c r="F272" s="8" t="s">
        <v>49</v>
      </c>
      <c r="G272" s="9">
        <v>0</v>
      </c>
      <c r="H272" s="9">
        <v>0</v>
      </c>
      <c r="I272" s="9">
        <v>0</v>
      </c>
      <c r="J272" s="9">
        <v>0</v>
      </c>
      <c r="K272" s="9">
        <v>0</v>
      </c>
      <c r="L272" s="9">
        <v>0</v>
      </c>
      <c r="M272" s="116"/>
    </row>
    <row r="273" spans="1:13" ht="99" customHeight="1" x14ac:dyDescent="0.25">
      <c r="A273" s="42"/>
      <c r="B273" s="51"/>
      <c r="C273" s="48"/>
      <c r="D273" s="48"/>
      <c r="E273" s="45"/>
      <c r="F273" s="8" t="s">
        <v>48</v>
      </c>
      <c r="G273" s="9">
        <v>0</v>
      </c>
      <c r="H273" s="9">
        <v>0</v>
      </c>
      <c r="I273" s="9">
        <v>0</v>
      </c>
      <c r="J273" s="9">
        <v>0</v>
      </c>
      <c r="K273" s="9">
        <v>0</v>
      </c>
      <c r="L273" s="9">
        <v>0</v>
      </c>
      <c r="M273" s="116"/>
    </row>
    <row r="274" spans="1:13" ht="101.25" customHeight="1" x14ac:dyDescent="0.25">
      <c r="A274" s="42"/>
      <c r="B274" s="51"/>
      <c r="C274" s="48"/>
      <c r="D274" s="18"/>
      <c r="E274" s="45"/>
      <c r="F274" s="17" t="s">
        <v>2</v>
      </c>
      <c r="G274" s="16">
        <v>0</v>
      </c>
      <c r="H274" s="16">
        <v>0</v>
      </c>
      <c r="I274" s="16">
        <v>0</v>
      </c>
      <c r="J274" s="16">
        <v>0</v>
      </c>
      <c r="K274" s="16">
        <v>0</v>
      </c>
      <c r="L274" s="16">
        <v>0</v>
      </c>
      <c r="M274" s="116"/>
    </row>
    <row r="275" spans="1:13" ht="40.5" customHeight="1" x14ac:dyDescent="0.25">
      <c r="A275" s="60" t="s">
        <v>216</v>
      </c>
      <c r="B275" s="61"/>
      <c r="C275" s="61"/>
      <c r="D275" s="61"/>
      <c r="E275" s="61"/>
      <c r="F275" s="61"/>
      <c r="G275" s="61"/>
      <c r="H275" s="61"/>
      <c r="I275" s="61"/>
      <c r="J275" s="61"/>
      <c r="K275" s="61"/>
      <c r="L275" s="61"/>
      <c r="M275" s="62"/>
    </row>
    <row r="276" spans="1:13" ht="15.75" customHeight="1" x14ac:dyDescent="0.25">
      <c r="A276" s="60" t="s">
        <v>136</v>
      </c>
      <c r="B276" s="61"/>
      <c r="C276" s="61"/>
      <c r="D276" s="61"/>
      <c r="E276" s="61"/>
      <c r="F276" s="61"/>
      <c r="G276" s="61"/>
      <c r="H276" s="61"/>
      <c r="I276" s="61"/>
      <c r="J276" s="61"/>
      <c r="K276" s="61"/>
      <c r="L276" s="61"/>
      <c r="M276" s="62"/>
    </row>
    <row r="277" spans="1:13" ht="15" customHeight="1" x14ac:dyDescent="0.25">
      <c r="A277" s="41" t="s">
        <v>32</v>
      </c>
      <c r="B277" s="50" t="s">
        <v>217</v>
      </c>
      <c r="C277" s="47" t="s">
        <v>159</v>
      </c>
      <c r="D277" s="47" t="s">
        <v>225</v>
      </c>
      <c r="E277" s="44" t="s">
        <v>191</v>
      </c>
      <c r="F277" s="8" t="s">
        <v>0</v>
      </c>
      <c r="G277" s="9">
        <f>G278+G279+G280+G281</f>
        <v>2320</v>
      </c>
      <c r="H277" s="9">
        <f t="shared" ref="H277:L277" si="84">H278+H279+H280+H281</f>
        <v>2140</v>
      </c>
      <c r="I277" s="9">
        <f t="shared" si="84"/>
        <v>2190</v>
      </c>
      <c r="J277" s="9">
        <f t="shared" si="84"/>
        <v>2190</v>
      </c>
      <c r="K277" s="9">
        <f t="shared" si="84"/>
        <v>2190</v>
      </c>
      <c r="L277" s="9">
        <f t="shared" si="84"/>
        <v>0</v>
      </c>
      <c r="M277" s="87" t="s">
        <v>211</v>
      </c>
    </row>
    <row r="278" spans="1:13" ht="61.5" customHeight="1" x14ac:dyDescent="0.25">
      <c r="A278" s="42"/>
      <c r="B278" s="51"/>
      <c r="C278" s="48"/>
      <c r="D278" s="48"/>
      <c r="E278" s="45"/>
      <c r="F278" s="8" t="s">
        <v>1</v>
      </c>
      <c r="G278" s="9">
        <v>0</v>
      </c>
      <c r="H278" s="9">
        <v>0</v>
      </c>
      <c r="I278" s="9">
        <v>0</v>
      </c>
      <c r="J278" s="9">
        <v>0</v>
      </c>
      <c r="K278" s="9">
        <v>0</v>
      </c>
      <c r="L278" s="9">
        <v>0</v>
      </c>
      <c r="M278" s="88"/>
    </row>
    <row r="279" spans="1:13" ht="53.25" customHeight="1" x14ac:dyDescent="0.25">
      <c r="A279" s="42"/>
      <c r="B279" s="51"/>
      <c r="C279" s="48"/>
      <c r="D279" s="48"/>
      <c r="E279" s="45"/>
      <c r="F279" s="8" t="s">
        <v>49</v>
      </c>
      <c r="G279" s="9">
        <v>2320</v>
      </c>
      <c r="H279" s="9">
        <v>2140</v>
      </c>
      <c r="I279" s="9">
        <v>2190</v>
      </c>
      <c r="J279" s="9">
        <v>2190</v>
      </c>
      <c r="K279" s="9">
        <v>2190</v>
      </c>
      <c r="L279" s="9">
        <v>0</v>
      </c>
      <c r="M279" s="88"/>
    </row>
    <row r="280" spans="1:13" ht="30" x14ac:dyDescent="0.25">
      <c r="A280" s="42"/>
      <c r="B280" s="51"/>
      <c r="C280" s="48"/>
      <c r="D280" s="48"/>
      <c r="E280" s="45"/>
      <c r="F280" s="8" t="s">
        <v>48</v>
      </c>
      <c r="G280" s="9">
        <v>0</v>
      </c>
      <c r="H280" s="9">
        <v>0</v>
      </c>
      <c r="I280" s="9">
        <v>0</v>
      </c>
      <c r="J280" s="9">
        <v>0</v>
      </c>
      <c r="K280" s="9">
        <v>0</v>
      </c>
      <c r="L280" s="9">
        <v>0</v>
      </c>
      <c r="M280" s="88"/>
    </row>
    <row r="281" spans="1:13" ht="30" x14ac:dyDescent="0.25">
      <c r="A281" s="43"/>
      <c r="B281" s="52"/>
      <c r="C281" s="49"/>
      <c r="D281" s="49"/>
      <c r="E281" s="46"/>
      <c r="F281" s="13" t="s">
        <v>2</v>
      </c>
      <c r="G281" s="16">
        <v>0</v>
      </c>
      <c r="H281" s="16">
        <v>0</v>
      </c>
      <c r="I281" s="16">
        <v>0</v>
      </c>
      <c r="J281" s="16">
        <v>0</v>
      </c>
      <c r="K281" s="16">
        <v>0</v>
      </c>
      <c r="L281" s="16">
        <v>0</v>
      </c>
      <c r="M281" s="89"/>
    </row>
    <row r="282" spans="1:13" ht="60" customHeight="1" x14ac:dyDescent="0.25">
      <c r="A282" s="41" t="s">
        <v>33</v>
      </c>
      <c r="B282" s="50" t="s">
        <v>218</v>
      </c>
      <c r="C282" s="47" t="s">
        <v>147</v>
      </c>
      <c r="D282" s="47" t="s">
        <v>225</v>
      </c>
      <c r="E282" s="44" t="s">
        <v>193</v>
      </c>
      <c r="F282" s="8" t="s">
        <v>0</v>
      </c>
      <c r="G282" s="9">
        <v>0</v>
      </c>
      <c r="H282" s="9">
        <v>0</v>
      </c>
      <c r="I282" s="9">
        <v>0</v>
      </c>
      <c r="J282" s="9">
        <v>0</v>
      </c>
      <c r="K282" s="9">
        <v>0</v>
      </c>
      <c r="L282" s="9">
        <v>0</v>
      </c>
      <c r="M282" s="115" t="s">
        <v>214</v>
      </c>
    </row>
    <row r="283" spans="1:13" ht="66.75" customHeight="1" x14ac:dyDescent="0.25">
      <c r="A283" s="42"/>
      <c r="B283" s="51"/>
      <c r="C283" s="48"/>
      <c r="D283" s="48"/>
      <c r="E283" s="45"/>
      <c r="F283" s="8" t="s">
        <v>1</v>
      </c>
      <c r="G283" s="9">
        <v>0</v>
      </c>
      <c r="H283" s="9">
        <v>0</v>
      </c>
      <c r="I283" s="9">
        <v>0</v>
      </c>
      <c r="J283" s="9">
        <v>0</v>
      </c>
      <c r="K283" s="9">
        <v>0</v>
      </c>
      <c r="L283" s="9">
        <v>0</v>
      </c>
      <c r="M283" s="116"/>
    </row>
    <row r="284" spans="1:13" ht="55.5" customHeight="1" x14ac:dyDescent="0.25">
      <c r="A284" s="42"/>
      <c r="B284" s="51"/>
      <c r="C284" s="48"/>
      <c r="D284" s="48"/>
      <c r="E284" s="45"/>
      <c r="F284" s="8" t="s">
        <v>49</v>
      </c>
      <c r="G284" s="9">
        <v>0</v>
      </c>
      <c r="H284" s="9">
        <v>0</v>
      </c>
      <c r="I284" s="9">
        <v>0</v>
      </c>
      <c r="J284" s="9">
        <v>0</v>
      </c>
      <c r="K284" s="9">
        <v>0</v>
      </c>
      <c r="L284" s="9">
        <v>0</v>
      </c>
      <c r="M284" s="116"/>
    </row>
    <row r="285" spans="1:13" ht="66" customHeight="1" x14ac:dyDescent="0.25">
      <c r="A285" s="42"/>
      <c r="B285" s="51"/>
      <c r="C285" s="48"/>
      <c r="D285" s="48"/>
      <c r="E285" s="45"/>
      <c r="F285" s="8" t="s">
        <v>48</v>
      </c>
      <c r="G285" s="9">
        <v>0</v>
      </c>
      <c r="H285" s="9">
        <v>0</v>
      </c>
      <c r="I285" s="9">
        <v>0</v>
      </c>
      <c r="J285" s="9">
        <v>0</v>
      </c>
      <c r="K285" s="9">
        <v>0</v>
      </c>
      <c r="L285" s="9">
        <v>0</v>
      </c>
      <c r="M285" s="116"/>
    </row>
    <row r="286" spans="1:13" ht="54" customHeight="1" x14ac:dyDescent="0.25">
      <c r="A286" s="43"/>
      <c r="B286" s="52"/>
      <c r="C286" s="49"/>
      <c r="D286" s="49"/>
      <c r="E286" s="46"/>
      <c r="F286" s="8" t="s">
        <v>2</v>
      </c>
      <c r="G286" s="9">
        <v>0</v>
      </c>
      <c r="H286" s="9">
        <v>0</v>
      </c>
      <c r="I286" s="9">
        <v>0</v>
      </c>
      <c r="J286" s="9">
        <v>0</v>
      </c>
      <c r="K286" s="9">
        <v>0</v>
      </c>
      <c r="L286" s="9">
        <v>0</v>
      </c>
      <c r="M286" s="126"/>
    </row>
    <row r="287" spans="1:13" x14ac:dyDescent="0.25">
      <c r="A287" s="123" t="s">
        <v>141</v>
      </c>
      <c r="B287" s="124"/>
      <c r="C287" s="124"/>
      <c r="D287" s="124"/>
      <c r="E287" s="124"/>
      <c r="F287" s="124"/>
      <c r="G287" s="124"/>
      <c r="H287" s="124"/>
      <c r="I287" s="124"/>
      <c r="J287" s="124"/>
      <c r="K287" s="124"/>
      <c r="L287" s="124"/>
      <c r="M287" s="125"/>
    </row>
    <row r="288" spans="1:13" x14ac:dyDescent="0.25">
      <c r="A288" s="123" t="s">
        <v>142</v>
      </c>
      <c r="B288" s="124"/>
      <c r="C288" s="124"/>
      <c r="D288" s="124"/>
      <c r="E288" s="124"/>
      <c r="F288" s="124"/>
      <c r="G288" s="124"/>
      <c r="H288" s="124"/>
      <c r="I288" s="124"/>
      <c r="J288" s="124"/>
      <c r="K288" s="124"/>
      <c r="L288" s="124"/>
      <c r="M288" s="125"/>
    </row>
    <row r="289" spans="1:13" ht="15.75" customHeight="1" x14ac:dyDescent="0.25">
      <c r="A289" s="41" t="s">
        <v>31</v>
      </c>
      <c r="B289" s="50" t="s">
        <v>58</v>
      </c>
      <c r="C289" s="47" t="s">
        <v>147</v>
      </c>
      <c r="D289" s="47" t="s">
        <v>225</v>
      </c>
      <c r="E289" s="44" t="s">
        <v>192</v>
      </c>
      <c r="F289" s="8" t="s">
        <v>0</v>
      </c>
      <c r="G289" s="9">
        <f t="shared" ref="G289:L293" si="85">G294+G299+G282</f>
        <v>0</v>
      </c>
      <c r="H289" s="9">
        <f t="shared" si="85"/>
        <v>2303.13</v>
      </c>
      <c r="I289" s="9">
        <f t="shared" si="85"/>
        <v>0</v>
      </c>
      <c r="J289" s="9">
        <f t="shared" si="85"/>
        <v>0</v>
      </c>
      <c r="K289" s="9">
        <f t="shared" si="85"/>
        <v>0</v>
      </c>
      <c r="L289" s="9">
        <f t="shared" si="85"/>
        <v>0</v>
      </c>
      <c r="M289" s="117" t="s">
        <v>152</v>
      </c>
    </row>
    <row r="290" spans="1:13" ht="45" x14ac:dyDescent="0.25">
      <c r="A290" s="42"/>
      <c r="B290" s="51"/>
      <c r="C290" s="48"/>
      <c r="D290" s="48"/>
      <c r="E290" s="45"/>
      <c r="F290" s="8" t="s">
        <v>1</v>
      </c>
      <c r="G290" s="9">
        <f t="shared" si="85"/>
        <v>0</v>
      </c>
      <c r="H290" s="9">
        <f>H295</f>
        <v>0</v>
      </c>
      <c r="I290" s="9">
        <f t="shared" si="85"/>
        <v>0</v>
      </c>
      <c r="J290" s="9">
        <f t="shared" si="85"/>
        <v>0</v>
      </c>
      <c r="K290" s="9">
        <f t="shared" si="85"/>
        <v>0</v>
      </c>
      <c r="L290" s="9">
        <f t="shared" si="85"/>
        <v>0</v>
      </c>
      <c r="M290" s="117"/>
    </row>
    <row r="291" spans="1:13" ht="45" x14ac:dyDescent="0.25">
      <c r="A291" s="42"/>
      <c r="B291" s="51"/>
      <c r="C291" s="48"/>
      <c r="D291" s="48"/>
      <c r="E291" s="45"/>
      <c r="F291" s="8" t="s">
        <v>49</v>
      </c>
      <c r="G291" s="9">
        <f t="shared" si="85"/>
        <v>0</v>
      </c>
      <c r="H291" s="9">
        <f>H296</f>
        <v>2303.13</v>
      </c>
      <c r="I291" s="9">
        <f t="shared" si="85"/>
        <v>0</v>
      </c>
      <c r="J291" s="9">
        <f t="shared" si="85"/>
        <v>0</v>
      </c>
      <c r="K291" s="9">
        <f t="shared" si="85"/>
        <v>0</v>
      </c>
      <c r="L291" s="9">
        <f t="shared" si="85"/>
        <v>0</v>
      </c>
      <c r="M291" s="117"/>
    </row>
    <row r="292" spans="1:13" ht="15" customHeight="1" x14ac:dyDescent="0.25">
      <c r="A292" s="42"/>
      <c r="B292" s="51"/>
      <c r="C292" s="48"/>
      <c r="D292" s="48"/>
      <c r="E292" s="45"/>
      <c r="F292" s="8" t="s">
        <v>48</v>
      </c>
      <c r="G292" s="9">
        <f t="shared" si="85"/>
        <v>0</v>
      </c>
      <c r="H292" s="9">
        <f t="shared" si="85"/>
        <v>0</v>
      </c>
      <c r="I292" s="9">
        <f t="shared" si="85"/>
        <v>0</v>
      </c>
      <c r="J292" s="9">
        <f t="shared" si="85"/>
        <v>0</v>
      </c>
      <c r="K292" s="9">
        <f t="shared" si="85"/>
        <v>0</v>
      </c>
      <c r="L292" s="7"/>
      <c r="M292" s="117"/>
    </row>
    <row r="293" spans="1:13" ht="30" x14ac:dyDescent="0.25">
      <c r="A293" s="43"/>
      <c r="B293" s="52"/>
      <c r="C293" s="49"/>
      <c r="D293" s="49"/>
      <c r="E293" s="46"/>
      <c r="F293" s="8" t="s">
        <v>2</v>
      </c>
      <c r="G293" s="9">
        <f t="shared" si="85"/>
        <v>0</v>
      </c>
      <c r="H293" s="9">
        <f t="shared" si="85"/>
        <v>0</v>
      </c>
      <c r="I293" s="9">
        <f t="shared" si="85"/>
        <v>0</v>
      </c>
      <c r="J293" s="9">
        <f t="shared" si="85"/>
        <v>0</v>
      </c>
      <c r="K293" s="9">
        <f t="shared" si="85"/>
        <v>0</v>
      </c>
      <c r="L293" s="9">
        <f t="shared" si="85"/>
        <v>0</v>
      </c>
      <c r="M293" s="117"/>
    </row>
    <row r="294" spans="1:13" ht="30" customHeight="1" x14ac:dyDescent="0.25">
      <c r="A294" s="41" t="s">
        <v>32</v>
      </c>
      <c r="B294" s="50" t="s">
        <v>106</v>
      </c>
      <c r="C294" s="47" t="s">
        <v>147</v>
      </c>
      <c r="D294" s="47" t="s">
        <v>225</v>
      </c>
      <c r="E294" s="44" t="s">
        <v>192</v>
      </c>
      <c r="F294" s="8" t="s">
        <v>0</v>
      </c>
      <c r="G294" s="9">
        <f>G295+G296+G297+G298</f>
        <v>0</v>
      </c>
      <c r="H294" s="9">
        <f t="shared" ref="H294:L294" si="86">H295+H296+H297+H298</f>
        <v>2303.13</v>
      </c>
      <c r="I294" s="9">
        <f t="shared" si="86"/>
        <v>0</v>
      </c>
      <c r="J294" s="9">
        <f t="shared" si="86"/>
        <v>0</v>
      </c>
      <c r="K294" s="9">
        <f t="shared" si="86"/>
        <v>0</v>
      </c>
      <c r="L294" s="9">
        <f t="shared" si="86"/>
        <v>0</v>
      </c>
      <c r="M294" s="117"/>
    </row>
    <row r="295" spans="1:13" ht="54.75" customHeight="1" x14ac:dyDescent="0.25">
      <c r="A295" s="42"/>
      <c r="B295" s="51"/>
      <c r="C295" s="48"/>
      <c r="D295" s="48"/>
      <c r="E295" s="45"/>
      <c r="F295" s="8" t="s">
        <v>1</v>
      </c>
      <c r="G295" s="9">
        <v>0</v>
      </c>
      <c r="H295" s="9">
        <v>0</v>
      </c>
      <c r="I295" s="9">
        <v>0</v>
      </c>
      <c r="J295" s="9">
        <v>0</v>
      </c>
      <c r="K295" s="9">
        <v>0</v>
      </c>
      <c r="L295" s="9">
        <v>0</v>
      </c>
      <c r="M295" s="117"/>
    </row>
    <row r="296" spans="1:13" ht="45" x14ac:dyDescent="0.25">
      <c r="A296" s="42"/>
      <c r="B296" s="51"/>
      <c r="C296" s="48"/>
      <c r="D296" s="48"/>
      <c r="E296" s="45"/>
      <c r="F296" s="8" t="s">
        <v>49</v>
      </c>
      <c r="G296" s="9">
        <v>0</v>
      </c>
      <c r="H296" s="9">
        <v>2303.13</v>
      </c>
      <c r="I296" s="9">
        <v>0</v>
      </c>
      <c r="J296" s="9">
        <v>0</v>
      </c>
      <c r="K296" s="9">
        <v>0</v>
      </c>
      <c r="L296" s="9">
        <v>0</v>
      </c>
      <c r="M296" s="117"/>
    </row>
    <row r="297" spans="1:13" ht="30" x14ac:dyDescent="0.25">
      <c r="A297" s="42"/>
      <c r="B297" s="51"/>
      <c r="C297" s="48"/>
      <c r="D297" s="48"/>
      <c r="E297" s="45"/>
      <c r="F297" s="8" t="s">
        <v>48</v>
      </c>
      <c r="G297" s="9">
        <v>0</v>
      </c>
      <c r="H297" s="9">
        <v>0</v>
      </c>
      <c r="I297" s="9">
        <v>0</v>
      </c>
      <c r="J297" s="9">
        <v>0</v>
      </c>
      <c r="K297" s="9">
        <v>0</v>
      </c>
      <c r="L297" s="9">
        <v>0</v>
      </c>
      <c r="M297" s="117"/>
    </row>
    <row r="298" spans="1:13" ht="51" customHeight="1" x14ac:dyDescent="0.25">
      <c r="A298" s="43"/>
      <c r="B298" s="52"/>
      <c r="C298" s="49"/>
      <c r="D298" s="49"/>
      <c r="E298" s="46"/>
      <c r="F298" s="8" t="s">
        <v>2</v>
      </c>
      <c r="G298" s="9">
        <v>0</v>
      </c>
      <c r="H298" s="9">
        <v>0</v>
      </c>
      <c r="I298" s="9">
        <v>0</v>
      </c>
      <c r="J298" s="9">
        <v>0</v>
      </c>
      <c r="K298" s="9">
        <v>0</v>
      </c>
      <c r="L298" s="9">
        <v>0</v>
      </c>
      <c r="M298" s="117"/>
    </row>
    <row r="299" spans="1:13" ht="17.25" customHeight="1" x14ac:dyDescent="0.25">
      <c r="A299" s="41" t="s">
        <v>33</v>
      </c>
      <c r="B299" s="50" t="s">
        <v>77</v>
      </c>
      <c r="C299" s="47" t="s">
        <v>147</v>
      </c>
      <c r="D299" s="47" t="s">
        <v>225</v>
      </c>
      <c r="E299" s="44" t="s">
        <v>213</v>
      </c>
      <c r="F299" s="8" t="s">
        <v>0</v>
      </c>
      <c r="G299" s="9">
        <v>0</v>
      </c>
      <c r="H299" s="9">
        <v>0</v>
      </c>
      <c r="I299" s="9">
        <v>0</v>
      </c>
      <c r="J299" s="9">
        <v>0</v>
      </c>
      <c r="K299" s="9">
        <v>0</v>
      </c>
      <c r="L299" s="9">
        <v>0</v>
      </c>
      <c r="M299" s="117"/>
    </row>
    <row r="300" spans="1:13" ht="45" x14ac:dyDescent="0.25">
      <c r="A300" s="42"/>
      <c r="B300" s="51"/>
      <c r="C300" s="48"/>
      <c r="D300" s="48"/>
      <c r="E300" s="45"/>
      <c r="F300" s="8" t="s">
        <v>1</v>
      </c>
      <c r="G300" s="9">
        <v>0</v>
      </c>
      <c r="H300" s="9">
        <v>0</v>
      </c>
      <c r="I300" s="9">
        <v>0</v>
      </c>
      <c r="J300" s="9">
        <v>0</v>
      </c>
      <c r="K300" s="9">
        <v>0</v>
      </c>
      <c r="L300" s="9">
        <v>0</v>
      </c>
      <c r="M300" s="117"/>
    </row>
    <row r="301" spans="1:13" ht="45" x14ac:dyDescent="0.25">
      <c r="A301" s="42"/>
      <c r="B301" s="51"/>
      <c r="C301" s="48"/>
      <c r="D301" s="48"/>
      <c r="E301" s="45"/>
      <c r="F301" s="8" t="s">
        <v>49</v>
      </c>
      <c r="G301" s="9">
        <v>0</v>
      </c>
      <c r="H301" s="9">
        <v>0</v>
      </c>
      <c r="I301" s="9">
        <v>0</v>
      </c>
      <c r="J301" s="9">
        <v>0</v>
      </c>
      <c r="K301" s="9">
        <v>0</v>
      </c>
      <c r="L301" s="9">
        <v>0</v>
      </c>
      <c r="M301" s="117"/>
    </row>
    <row r="302" spans="1:13" ht="30" x14ac:dyDescent="0.25">
      <c r="A302" s="42"/>
      <c r="B302" s="51"/>
      <c r="C302" s="48"/>
      <c r="D302" s="48"/>
      <c r="E302" s="45"/>
      <c r="F302" s="8" t="s">
        <v>48</v>
      </c>
      <c r="G302" s="9">
        <v>0</v>
      </c>
      <c r="H302" s="9">
        <v>0</v>
      </c>
      <c r="I302" s="9">
        <v>0</v>
      </c>
      <c r="J302" s="9">
        <v>0</v>
      </c>
      <c r="K302" s="9">
        <v>0</v>
      </c>
      <c r="L302" s="9">
        <v>0</v>
      </c>
      <c r="M302" s="117"/>
    </row>
    <row r="303" spans="1:13" ht="30" x14ac:dyDescent="0.25">
      <c r="A303" s="43"/>
      <c r="B303" s="52"/>
      <c r="C303" s="49"/>
      <c r="D303" s="49"/>
      <c r="E303" s="46"/>
      <c r="F303" s="8" t="s">
        <v>2</v>
      </c>
      <c r="G303" s="9">
        <v>0</v>
      </c>
      <c r="H303" s="9">
        <v>0</v>
      </c>
      <c r="I303" s="9">
        <v>0</v>
      </c>
      <c r="J303" s="9">
        <v>0</v>
      </c>
      <c r="K303" s="9">
        <v>0</v>
      </c>
      <c r="L303" s="9">
        <v>0</v>
      </c>
      <c r="M303" s="117"/>
    </row>
    <row r="304" spans="1:13" ht="17.25" customHeight="1" x14ac:dyDescent="0.25">
      <c r="A304" s="41" t="s">
        <v>34</v>
      </c>
      <c r="B304" s="50" t="s">
        <v>107</v>
      </c>
      <c r="C304" s="47" t="s">
        <v>147</v>
      </c>
      <c r="D304" s="47" t="s">
        <v>225</v>
      </c>
      <c r="E304" s="44" t="s">
        <v>190</v>
      </c>
      <c r="F304" s="8" t="s">
        <v>0</v>
      </c>
      <c r="G304" s="9">
        <f>G309</f>
        <v>594.99</v>
      </c>
      <c r="H304" s="9">
        <f>H309</f>
        <v>3382.86</v>
      </c>
      <c r="I304" s="9">
        <f>I309</f>
        <v>3382.86</v>
      </c>
      <c r="J304" s="9">
        <f t="shared" ref="J304:L304" ca="1" si="87">J309</f>
        <v>2968.27</v>
      </c>
      <c r="K304" s="9">
        <f t="shared" ca="1" si="87"/>
        <v>2968.27</v>
      </c>
      <c r="L304" s="9">
        <f t="shared" si="87"/>
        <v>4228.57</v>
      </c>
      <c r="M304" s="127" t="s">
        <v>156</v>
      </c>
    </row>
    <row r="305" spans="1:13" ht="48.75" customHeight="1" x14ac:dyDescent="0.25">
      <c r="A305" s="42"/>
      <c r="B305" s="51"/>
      <c r="C305" s="48"/>
      <c r="D305" s="48"/>
      <c r="E305" s="45"/>
      <c r="F305" s="8" t="s">
        <v>1</v>
      </c>
      <c r="G305" s="9">
        <f>G310</f>
        <v>583.09</v>
      </c>
      <c r="H305" s="9">
        <f t="shared" ref="H305:I305" si="88">H310</f>
        <v>3315.2028</v>
      </c>
      <c r="I305" s="9">
        <f t="shared" si="88"/>
        <v>3315.2028</v>
      </c>
      <c r="J305" s="9">
        <f t="shared" ref="J305:L305" si="89">J310</f>
        <v>2908.91</v>
      </c>
      <c r="K305" s="9">
        <f t="shared" si="89"/>
        <v>2908.91</v>
      </c>
      <c r="L305" s="9">
        <f t="shared" si="89"/>
        <v>4143.9985999999999</v>
      </c>
      <c r="M305" s="128"/>
    </row>
    <row r="306" spans="1:13" ht="53.25" customHeight="1" x14ac:dyDescent="0.25">
      <c r="A306" s="42"/>
      <c r="B306" s="51"/>
      <c r="C306" s="48"/>
      <c r="D306" s="48"/>
      <c r="E306" s="45"/>
      <c r="F306" s="8" t="s">
        <v>49</v>
      </c>
      <c r="G306" s="9">
        <f>G311</f>
        <v>11.899999999999977</v>
      </c>
      <c r="H306" s="9">
        <f t="shared" ref="H306:I306" si="90">H311</f>
        <v>67.657200000000103</v>
      </c>
      <c r="I306" s="9">
        <f t="shared" si="90"/>
        <v>67.657200000000103</v>
      </c>
      <c r="J306" s="9">
        <f t="shared" ref="J306:L306" ca="1" si="91">J311</f>
        <v>59.36</v>
      </c>
      <c r="K306" s="9">
        <f t="shared" ca="1" si="91"/>
        <v>59.36</v>
      </c>
      <c r="L306" s="9">
        <f t="shared" si="91"/>
        <v>84.571399999999812</v>
      </c>
      <c r="M306" s="128"/>
    </row>
    <row r="307" spans="1:13" ht="30" x14ac:dyDescent="0.25">
      <c r="A307" s="42"/>
      <c r="B307" s="51"/>
      <c r="C307" s="48"/>
      <c r="D307" s="48"/>
      <c r="E307" s="45"/>
      <c r="F307" s="8" t="s">
        <v>48</v>
      </c>
      <c r="G307" s="9">
        <v>0</v>
      </c>
      <c r="H307" s="9">
        <v>0</v>
      </c>
      <c r="I307" s="9">
        <v>0</v>
      </c>
      <c r="J307" s="9">
        <v>0</v>
      </c>
      <c r="K307" s="9">
        <v>0</v>
      </c>
      <c r="L307" s="9">
        <v>0</v>
      </c>
      <c r="M307" s="128"/>
    </row>
    <row r="308" spans="1:13" ht="30" x14ac:dyDescent="0.25">
      <c r="A308" s="43"/>
      <c r="B308" s="52"/>
      <c r="C308" s="49"/>
      <c r="D308" s="49"/>
      <c r="E308" s="46"/>
      <c r="F308" s="8" t="s">
        <v>2</v>
      </c>
      <c r="G308" s="9">
        <v>0</v>
      </c>
      <c r="H308" s="9">
        <v>0</v>
      </c>
      <c r="I308" s="9">
        <v>0</v>
      </c>
      <c r="J308" s="9">
        <v>0</v>
      </c>
      <c r="K308" s="9">
        <v>0</v>
      </c>
      <c r="L308" s="9">
        <v>0</v>
      </c>
      <c r="M308" s="128"/>
    </row>
    <row r="309" spans="1:13" ht="18.75" customHeight="1" x14ac:dyDescent="0.25">
      <c r="A309" s="41" t="s">
        <v>35</v>
      </c>
      <c r="B309" s="50" t="s">
        <v>108</v>
      </c>
      <c r="C309" s="47" t="s">
        <v>147</v>
      </c>
      <c r="D309" s="47" t="s">
        <v>225</v>
      </c>
      <c r="E309" s="44" t="s">
        <v>232</v>
      </c>
      <c r="F309" s="8" t="s">
        <v>0</v>
      </c>
      <c r="G309" s="9">
        <f>G310+G311</f>
        <v>594.99</v>
      </c>
      <c r="H309" s="9">
        <v>3382.86</v>
      </c>
      <c r="I309" s="9">
        <v>3382.86</v>
      </c>
      <c r="J309" s="9">
        <f t="shared" ref="J309:K309" ca="1" si="92">J310+J311</f>
        <v>2968.27</v>
      </c>
      <c r="K309" s="9">
        <f t="shared" ca="1" si="92"/>
        <v>2968.27</v>
      </c>
      <c r="L309" s="9">
        <v>4228.57</v>
      </c>
      <c r="M309" s="128"/>
    </row>
    <row r="310" spans="1:13" ht="51" customHeight="1" x14ac:dyDescent="0.25">
      <c r="A310" s="42"/>
      <c r="B310" s="51"/>
      <c r="C310" s="48"/>
      <c r="D310" s="48"/>
      <c r="E310" s="45"/>
      <c r="F310" s="8" t="s">
        <v>1</v>
      </c>
      <c r="G310" s="9">
        <v>583.09</v>
      </c>
      <c r="H310" s="9">
        <f>3382.86*98%</f>
        <v>3315.2028</v>
      </c>
      <c r="I310" s="9">
        <f>3382.86*98%</f>
        <v>3315.2028</v>
      </c>
      <c r="J310" s="9">
        <v>2908.91</v>
      </c>
      <c r="K310" s="9">
        <v>2908.91</v>
      </c>
      <c r="L310" s="9">
        <f>4228.57*98%</f>
        <v>4143.9985999999999</v>
      </c>
      <c r="M310" s="128"/>
    </row>
    <row r="311" spans="1:13" ht="48" customHeight="1" x14ac:dyDescent="0.25">
      <c r="A311" s="42"/>
      <c r="B311" s="51"/>
      <c r="C311" s="48"/>
      <c r="D311" s="48"/>
      <c r="E311" s="45"/>
      <c r="F311" s="8" t="s">
        <v>49</v>
      </c>
      <c r="G311" s="9">
        <f>594.99-583.09</f>
        <v>11.899999999999977</v>
      </c>
      <c r="H311" s="9">
        <f>H309-H310</f>
        <v>67.657200000000103</v>
      </c>
      <c r="I311" s="9">
        <f t="shared" ref="I311:L311" si="93">I309-I310</f>
        <v>67.657200000000103</v>
      </c>
      <c r="J311" s="9">
        <f t="shared" ca="1" si="93"/>
        <v>67.657200000000103</v>
      </c>
      <c r="K311" s="9">
        <f t="shared" ca="1" si="93"/>
        <v>67.657200000000103</v>
      </c>
      <c r="L311" s="9">
        <f t="shared" si="93"/>
        <v>84.571399999999812</v>
      </c>
      <c r="M311" s="128"/>
    </row>
    <row r="312" spans="1:13" ht="30" x14ac:dyDescent="0.25">
      <c r="A312" s="42"/>
      <c r="B312" s="51"/>
      <c r="C312" s="48"/>
      <c r="D312" s="48"/>
      <c r="E312" s="45"/>
      <c r="F312" s="8" t="s">
        <v>48</v>
      </c>
      <c r="G312" s="9">
        <v>0</v>
      </c>
      <c r="H312" s="9">
        <v>0</v>
      </c>
      <c r="I312" s="9">
        <v>0</v>
      </c>
      <c r="J312" s="9">
        <v>0</v>
      </c>
      <c r="K312" s="9">
        <v>0</v>
      </c>
      <c r="L312" s="9">
        <v>0</v>
      </c>
      <c r="M312" s="128"/>
    </row>
    <row r="313" spans="1:13" ht="30" x14ac:dyDescent="0.25">
      <c r="A313" s="43"/>
      <c r="B313" s="52"/>
      <c r="C313" s="49"/>
      <c r="D313" s="49"/>
      <c r="E313" s="46"/>
      <c r="F313" s="8" t="s">
        <v>2</v>
      </c>
      <c r="G313" s="9">
        <v>0</v>
      </c>
      <c r="H313" s="9">
        <v>0</v>
      </c>
      <c r="I313" s="9">
        <v>0</v>
      </c>
      <c r="J313" s="9">
        <v>0</v>
      </c>
      <c r="K313" s="9">
        <v>0</v>
      </c>
      <c r="L313" s="9">
        <v>0</v>
      </c>
      <c r="M313" s="129"/>
    </row>
    <row r="314" spans="1:13" ht="15" customHeight="1" x14ac:dyDescent="0.25">
      <c r="A314" s="41" t="s">
        <v>36</v>
      </c>
      <c r="B314" s="53" t="s">
        <v>17</v>
      </c>
      <c r="C314" s="47" t="s">
        <v>148</v>
      </c>
      <c r="D314" s="47" t="s">
        <v>225</v>
      </c>
      <c r="E314" s="41" t="s">
        <v>194</v>
      </c>
      <c r="F314" s="8" t="s">
        <v>0</v>
      </c>
      <c r="G314" s="29">
        <f t="shared" ref="G314:L318" si="94">G319+G339+G344+G349</f>
        <v>36313.920000000006</v>
      </c>
      <c r="H314" s="29">
        <f t="shared" si="94"/>
        <v>43620.31</v>
      </c>
      <c r="I314" s="29">
        <f t="shared" si="94"/>
        <v>44977.909999999996</v>
      </c>
      <c r="J314" s="29">
        <f t="shared" si="94"/>
        <v>0</v>
      </c>
      <c r="K314" s="29">
        <f t="shared" si="94"/>
        <v>0</v>
      </c>
      <c r="L314" s="29">
        <f t="shared" si="94"/>
        <v>47147.75</v>
      </c>
      <c r="M314" s="34"/>
    </row>
    <row r="315" spans="1:13" ht="44.25" customHeight="1" x14ac:dyDescent="0.25">
      <c r="A315" s="42"/>
      <c r="B315" s="54"/>
      <c r="C315" s="48"/>
      <c r="D315" s="48"/>
      <c r="E315" s="42"/>
      <c r="F315" s="8" t="s">
        <v>1</v>
      </c>
      <c r="G315" s="9">
        <f t="shared" si="94"/>
        <v>0</v>
      </c>
      <c r="H315" s="9">
        <f t="shared" si="94"/>
        <v>0</v>
      </c>
      <c r="I315" s="9">
        <f t="shared" si="94"/>
        <v>0</v>
      </c>
      <c r="J315" s="9">
        <f t="shared" si="94"/>
        <v>0</v>
      </c>
      <c r="K315" s="9">
        <f t="shared" si="94"/>
        <v>0</v>
      </c>
      <c r="L315" s="9">
        <f t="shared" si="94"/>
        <v>0</v>
      </c>
      <c r="M315" s="34"/>
    </row>
    <row r="316" spans="1:13" ht="47.25" customHeight="1" x14ac:dyDescent="0.25">
      <c r="A316" s="42"/>
      <c r="B316" s="54"/>
      <c r="C316" s="48"/>
      <c r="D316" s="48"/>
      <c r="E316" s="42"/>
      <c r="F316" s="8" t="s">
        <v>49</v>
      </c>
      <c r="G316" s="9">
        <f t="shared" si="94"/>
        <v>4680.8</v>
      </c>
      <c r="H316" s="9">
        <f t="shared" si="94"/>
        <v>7633.64</v>
      </c>
      <c r="I316" s="9">
        <f t="shared" si="94"/>
        <v>7937.06</v>
      </c>
      <c r="J316" s="9">
        <f t="shared" si="94"/>
        <v>0</v>
      </c>
      <c r="K316" s="9">
        <f t="shared" si="94"/>
        <v>0</v>
      </c>
      <c r="L316" s="9">
        <f t="shared" si="94"/>
        <v>8254.92</v>
      </c>
      <c r="M316" s="34"/>
    </row>
    <row r="317" spans="1:13" ht="30" x14ac:dyDescent="0.25">
      <c r="A317" s="42"/>
      <c r="B317" s="54"/>
      <c r="C317" s="48"/>
      <c r="D317" s="48"/>
      <c r="E317" s="42"/>
      <c r="F317" s="8" t="s">
        <v>48</v>
      </c>
      <c r="G317" s="9">
        <f>G322+G342+G347+G352</f>
        <v>31633.120000000003</v>
      </c>
      <c r="H317" s="9">
        <f t="shared" si="94"/>
        <v>35986.67</v>
      </c>
      <c r="I317" s="9">
        <f t="shared" si="94"/>
        <v>37040.85</v>
      </c>
      <c r="J317" s="9">
        <f t="shared" si="94"/>
        <v>0</v>
      </c>
      <c r="K317" s="9">
        <f t="shared" si="94"/>
        <v>0</v>
      </c>
      <c r="L317" s="9">
        <f t="shared" si="94"/>
        <v>38892.83</v>
      </c>
      <c r="M317" s="34"/>
    </row>
    <row r="318" spans="1:13" ht="30" x14ac:dyDescent="0.25">
      <c r="A318" s="43"/>
      <c r="B318" s="55"/>
      <c r="C318" s="49"/>
      <c r="D318" s="49"/>
      <c r="E318" s="43"/>
      <c r="F318" s="8" t="s">
        <v>2</v>
      </c>
      <c r="G318" s="9">
        <v>0</v>
      </c>
      <c r="H318" s="9">
        <f t="shared" si="94"/>
        <v>0</v>
      </c>
      <c r="I318" s="9">
        <f t="shared" si="94"/>
        <v>0</v>
      </c>
      <c r="J318" s="9">
        <f t="shared" si="94"/>
        <v>0</v>
      </c>
      <c r="K318" s="9">
        <f t="shared" si="94"/>
        <v>0</v>
      </c>
      <c r="L318" s="9">
        <f t="shared" si="94"/>
        <v>0</v>
      </c>
      <c r="M318" s="34"/>
    </row>
    <row r="319" spans="1:13" ht="15.75" customHeight="1" x14ac:dyDescent="0.25">
      <c r="A319" s="41" t="s">
        <v>37</v>
      </c>
      <c r="B319" s="53" t="s">
        <v>51</v>
      </c>
      <c r="C319" s="47" t="s">
        <v>148</v>
      </c>
      <c r="D319" s="47" t="s">
        <v>225</v>
      </c>
      <c r="E319" s="41" t="s">
        <v>195</v>
      </c>
      <c r="F319" s="8" t="s">
        <v>0</v>
      </c>
      <c r="G319" s="9">
        <f t="shared" ref="G319:L323" si="95">G324+G329+G334</f>
        <v>31511.120000000003</v>
      </c>
      <c r="H319" s="9">
        <f t="shared" si="95"/>
        <v>35817.78</v>
      </c>
      <c r="I319" s="9">
        <f t="shared" si="95"/>
        <v>36871.96</v>
      </c>
      <c r="J319" s="9">
        <f t="shared" si="95"/>
        <v>0</v>
      </c>
      <c r="K319" s="9">
        <f t="shared" si="95"/>
        <v>0</v>
      </c>
      <c r="L319" s="9">
        <f t="shared" si="95"/>
        <v>38723.94</v>
      </c>
      <c r="M319" s="34"/>
    </row>
    <row r="320" spans="1:13" ht="48" customHeight="1" x14ac:dyDescent="0.25">
      <c r="A320" s="42"/>
      <c r="B320" s="54"/>
      <c r="C320" s="48"/>
      <c r="D320" s="48"/>
      <c r="E320" s="42"/>
      <c r="F320" s="8" t="s">
        <v>1</v>
      </c>
      <c r="G320" s="9">
        <f t="shared" si="95"/>
        <v>0</v>
      </c>
      <c r="H320" s="9">
        <f t="shared" si="95"/>
        <v>0</v>
      </c>
      <c r="I320" s="9">
        <f t="shared" si="95"/>
        <v>0</v>
      </c>
      <c r="J320" s="9">
        <f t="shared" si="95"/>
        <v>0</v>
      </c>
      <c r="K320" s="9">
        <f t="shared" si="95"/>
        <v>0</v>
      </c>
      <c r="L320" s="9">
        <f t="shared" si="95"/>
        <v>0</v>
      </c>
      <c r="M320" s="34"/>
    </row>
    <row r="321" spans="1:13" ht="48.75" customHeight="1" x14ac:dyDescent="0.25">
      <c r="A321" s="42"/>
      <c r="B321" s="54"/>
      <c r="C321" s="48"/>
      <c r="D321" s="48"/>
      <c r="E321" s="42"/>
      <c r="F321" s="8" t="s">
        <v>49</v>
      </c>
      <c r="G321" s="9">
        <f t="shared" si="95"/>
        <v>0</v>
      </c>
      <c r="H321" s="9">
        <f t="shared" si="95"/>
        <v>0</v>
      </c>
      <c r="I321" s="9">
        <f t="shared" si="95"/>
        <v>0</v>
      </c>
      <c r="J321" s="9">
        <f t="shared" si="95"/>
        <v>0</v>
      </c>
      <c r="K321" s="9">
        <f t="shared" si="95"/>
        <v>0</v>
      </c>
      <c r="L321" s="9">
        <f t="shared" si="95"/>
        <v>0</v>
      </c>
      <c r="M321" s="34"/>
    </row>
    <row r="322" spans="1:13" ht="30" x14ac:dyDescent="0.25">
      <c r="A322" s="42"/>
      <c r="B322" s="54"/>
      <c r="C322" s="48"/>
      <c r="D322" s="48"/>
      <c r="E322" s="42"/>
      <c r="F322" s="8" t="s">
        <v>48</v>
      </c>
      <c r="G322" s="9">
        <f>G327+G332+G337</f>
        <v>31511.120000000003</v>
      </c>
      <c r="H322" s="9">
        <f t="shared" si="95"/>
        <v>35817.78</v>
      </c>
      <c r="I322" s="9">
        <f t="shared" si="95"/>
        <v>36871.96</v>
      </c>
      <c r="J322" s="9">
        <f t="shared" si="95"/>
        <v>0</v>
      </c>
      <c r="K322" s="9">
        <f t="shared" si="95"/>
        <v>0</v>
      </c>
      <c r="L322" s="9">
        <f t="shared" si="95"/>
        <v>38723.94</v>
      </c>
      <c r="M322" s="34"/>
    </row>
    <row r="323" spans="1:13" ht="30" x14ac:dyDescent="0.25">
      <c r="A323" s="43"/>
      <c r="B323" s="55"/>
      <c r="C323" s="49"/>
      <c r="D323" s="49"/>
      <c r="E323" s="43"/>
      <c r="F323" s="8" t="s">
        <v>2</v>
      </c>
      <c r="G323" s="9">
        <f t="shared" si="95"/>
        <v>0</v>
      </c>
      <c r="H323" s="9">
        <f t="shared" si="95"/>
        <v>0</v>
      </c>
      <c r="I323" s="9">
        <f t="shared" si="95"/>
        <v>0</v>
      </c>
      <c r="J323" s="9">
        <f t="shared" si="95"/>
        <v>0</v>
      </c>
      <c r="K323" s="9">
        <f t="shared" si="95"/>
        <v>0</v>
      </c>
      <c r="L323" s="9">
        <f t="shared" si="95"/>
        <v>0</v>
      </c>
      <c r="M323" s="34"/>
    </row>
    <row r="324" spans="1:13" ht="16.5" customHeight="1" x14ac:dyDescent="0.25">
      <c r="A324" s="41" t="s">
        <v>38</v>
      </c>
      <c r="B324" s="53" t="s">
        <v>66</v>
      </c>
      <c r="C324" s="47" t="s">
        <v>148</v>
      </c>
      <c r="D324" s="47" t="s">
        <v>225</v>
      </c>
      <c r="E324" s="41" t="s">
        <v>196</v>
      </c>
      <c r="F324" s="8" t="s">
        <v>0</v>
      </c>
      <c r="G324" s="9">
        <f>G325+G326+G327+G328</f>
        <v>30360.63</v>
      </c>
      <c r="H324" s="9">
        <f t="shared" ref="H324:L324" si="96">H325+H326+H327+H328</f>
        <v>34084.11</v>
      </c>
      <c r="I324" s="9">
        <f t="shared" si="96"/>
        <v>35500.1</v>
      </c>
      <c r="J324" s="9">
        <f t="shared" si="96"/>
        <v>0</v>
      </c>
      <c r="K324" s="9">
        <f t="shared" si="96"/>
        <v>0</v>
      </c>
      <c r="L324" s="9">
        <f t="shared" si="96"/>
        <v>37325.94</v>
      </c>
      <c r="M324" s="34"/>
    </row>
    <row r="325" spans="1:13" ht="48.75" customHeight="1" x14ac:dyDescent="0.25">
      <c r="A325" s="42"/>
      <c r="B325" s="54"/>
      <c r="C325" s="48"/>
      <c r="D325" s="48"/>
      <c r="E325" s="42"/>
      <c r="F325" s="8" t="s">
        <v>1</v>
      </c>
      <c r="G325" s="9">
        <v>0</v>
      </c>
      <c r="H325" s="9">
        <v>0</v>
      </c>
      <c r="I325" s="9">
        <v>0</v>
      </c>
      <c r="J325" s="9">
        <v>0</v>
      </c>
      <c r="K325" s="9">
        <v>0</v>
      </c>
      <c r="L325" s="9">
        <v>0</v>
      </c>
      <c r="M325" s="34"/>
    </row>
    <row r="326" spans="1:13" ht="51" customHeight="1" x14ac:dyDescent="0.25">
      <c r="A326" s="42"/>
      <c r="B326" s="54"/>
      <c r="C326" s="48"/>
      <c r="D326" s="48"/>
      <c r="E326" s="42"/>
      <c r="F326" s="8" t="s">
        <v>49</v>
      </c>
      <c r="G326" s="9">
        <v>0</v>
      </c>
      <c r="H326" s="9">
        <v>0</v>
      </c>
      <c r="I326" s="9">
        <v>0</v>
      </c>
      <c r="J326" s="9">
        <v>0</v>
      </c>
      <c r="K326" s="9">
        <v>0</v>
      </c>
      <c r="L326" s="9">
        <v>0</v>
      </c>
      <c r="M326" s="34"/>
    </row>
    <row r="327" spans="1:13" ht="30" x14ac:dyDescent="0.25">
      <c r="A327" s="42"/>
      <c r="B327" s="54"/>
      <c r="C327" s="48"/>
      <c r="D327" s="48"/>
      <c r="E327" s="42"/>
      <c r="F327" s="8" t="s">
        <v>48</v>
      </c>
      <c r="G327" s="9">
        <v>30360.63</v>
      </c>
      <c r="H327" s="9">
        <v>34084.11</v>
      </c>
      <c r="I327" s="9">
        <v>35500.1</v>
      </c>
      <c r="L327" s="7">
        <v>37325.94</v>
      </c>
      <c r="M327" s="34"/>
    </row>
    <row r="328" spans="1:13" ht="30" x14ac:dyDescent="0.25">
      <c r="A328" s="43"/>
      <c r="B328" s="55"/>
      <c r="C328" s="49"/>
      <c r="D328" s="49"/>
      <c r="E328" s="43"/>
      <c r="F328" s="8" t="s">
        <v>2</v>
      </c>
      <c r="G328" s="9">
        <v>0</v>
      </c>
      <c r="H328" s="9">
        <v>0</v>
      </c>
      <c r="I328" s="9"/>
      <c r="J328" s="9">
        <v>0</v>
      </c>
      <c r="K328" s="9">
        <v>0</v>
      </c>
      <c r="L328" s="9">
        <v>0</v>
      </c>
      <c r="M328" s="34"/>
    </row>
    <row r="329" spans="1:13" ht="15.75" customHeight="1" x14ac:dyDescent="0.25">
      <c r="A329" s="41" t="s">
        <v>39</v>
      </c>
      <c r="B329" s="53" t="s">
        <v>67</v>
      </c>
      <c r="C329" s="47" t="s">
        <v>148</v>
      </c>
      <c r="D329" s="47" t="s">
        <v>225</v>
      </c>
      <c r="E329" s="41" t="s">
        <v>197</v>
      </c>
      <c r="F329" s="8" t="s">
        <v>0</v>
      </c>
      <c r="G329" s="9">
        <f>G330+G331+G332+G333</f>
        <v>281.04000000000002</v>
      </c>
      <c r="H329" s="9">
        <f t="shared" ref="H329:L329" si="97">H330+H331+H332+H333</f>
        <v>538.61</v>
      </c>
      <c r="I329" s="9">
        <f t="shared" si="97"/>
        <v>565.86</v>
      </c>
      <c r="J329" s="9">
        <f t="shared" si="97"/>
        <v>0</v>
      </c>
      <c r="K329" s="9">
        <f t="shared" si="97"/>
        <v>0</v>
      </c>
      <c r="L329" s="9">
        <f t="shared" si="97"/>
        <v>592</v>
      </c>
      <c r="M329" s="34"/>
    </row>
    <row r="330" spans="1:13" ht="45" customHeight="1" x14ac:dyDescent="0.25">
      <c r="A330" s="42"/>
      <c r="B330" s="54"/>
      <c r="C330" s="48"/>
      <c r="D330" s="48"/>
      <c r="E330" s="42"/>
      <c r="F330" s="8" t="s">
        <v>1</v>
      </c>
      <c r="G330" s="9">
        <v>0</v>
      </c>
      <c r="H330" s="9">
        <v>0</v>
      </c>
      <c r="I330" s="9">
        <v>0</v>
      </c>
      <c r="J330" s="9">
        <v>0</v>
      </c>
      <c r="K330" s="9">
        <v>0</v>
      </c>
      <c r="L330" s="9">
        <v>0</v>
      </c>
      <c r="M330" s="34"/>
    </row>
    <row r="331" spans="1:13" ht="44.25" customHeight="1" x14ac:dyDescent="0.25">
      <c r="A331" s="42"/>
      <c r="B331" s="54"/>
      <c r="C331" s="48"/>
      <c r="D331" s="48"/>
      <c r="E331" s="42"/>
      <c r="F331" s="8" t="s">
        <v>49</v>
      </c>
      <c r="G331" s="9">
        <v>0</v>
      </c>
      <c r="H331" s="9">
        <v>0</v>
      </c>
      <c r="I331" s="9">
        <v>0</v>
      </c>
      <c r="J331" s="9">
        <v>0</v>
      </c>
      <c r="K331" s="9">
        <v>0</v>
      </c>
      <c r="L331" s="9">
        <v>0</v>
      </c>
      <c r="M331" s="34"/>
    </row>
    <row r="332" spans="1:13" ht="30" x14ac:dyDescent="0.25">
      <c r="A332" s="42"/>
      <c r="B332" s="54"/>
      <c r="C332" s="48"/>
      <c r="D332" s="48"/>
      <c r="E332" s="42"/>
      <c r="F332" s="8" t="s">
        <v>48</v>
      </c>
      <c r="G332" s="9">
        <v>281.04000000000002</v>
      </c>
      <c r="H332" s="9">
        <v>538.61</v>
      </c>
      <c r="I332" s="9">
        <v>565.86</v>
      </c>
      <c r="L332" s="9">
        <v>592</v>
      </c>
      <c r="M332" s="34"/>
    </row>
    <row r="333" spans="1:13" ht="30" x14ac:dyDescent="0.25">
      <c r="A333" s="43"/>
      <c r="B333" s="55"/>
      <c r="C333" s="49"/>
      <c r="D333" s="49"/>
      <c r="E333" s="43"/>
      <c r="F333" s="8" t="s">
        <v>2</v>
      </c>
      <c r="G333" s="9">
        <v>0</v>
      </c>
      <c r="H333" s="9">
        <v>0</v>
      </c>
      <c r="I333" s="9">
        <v>0</v>
      </c>
      <c r="J333" s="9">
        <v>0</v>
      </c>
      <c r="K333" s="9">
        <v>0</v>
      </c>
      <c r="L333" s="9">
        <v>0</v>
      </c>
      <c r="M333" s="34"/>
    </row>
    <row r="334" spans="1:13" ht="15.75" customHeight="1" x14ac:dyDescent="0.25">
      <c r="A334" s="41" t="s">
        <v>40</v>
      </c>
      <c r="B334" s="53" t="s">
        <v>18</v>
      </c>
      <c r="C334" s="47" t="s">
        <v>148</v>
      </c>
      <c r="D334" s="47" t="s">
        <v>225</v>
      </c>
      <c r="E334" s="41" t="s">
        <v>198</v>
      </c>
      <c r="F334" s="8" t="s">
        <v>0</v>
      </c>
      <c r="G334" s="9">
        <f>G335+G336+G337+G338</f>
        <v>869.45</v>
      </c>
      <c r="H334" s="9">
        <f t="shared" ref="H334:L334" si="98">H335+H336+H337+H338</f>
        <v>1195.06</v>
      </c>
      <c r="I334" s="9">
        <f t="shared" si="98"/>
        <v>806</v>
      </c>
      <c r="J334" s="9">
        <f t="shared" si="98"/>
        <v>0</v>
      </c>
      <c r="K334" s="9">
        <f t="shared" si="98"/>
        <v>0</v>
      </c>
      <c r="L334" s="9">
        <f t="shared" si="98"/>
        <v>806</v>
      </c>
      <c r="M334" s="34"/>
    </row>
    <row r="335" spans="1:13" ht="44.25" customHeight="1" x14ac:dyDescent="0.25">
      <c r="A335" s="42"/>
      <c r="B335" s="54"/>
      <c r="C335" s="48"/>
      <c r="D335" s="48"/>
      <c r="E335" s="42"/>
      <c r="F335" s="8" t="s">
        <v>1</v>
      </c>
      <c r="G335" s="9">
        <v>0</v>
      </c>
      <c r="H335" s="9">
        <v>0</v>
      </c>
      <c r="I335" s="9">
        <v>0</v>
      </c>
      <c r="J335" s="9">
        <v>0</v>
      </c>
      <c r="K335" s="9">
        <v>0</v>
      </c>
      <c r="L335" s="9">
        <v>0</v>
      </c>
      <c r="M335" s="34"/>
    </row>
    <row r="336" spans="1:13" ht="45" customHeight="1" x14ac:dyDescent="0.25">
      <c r="A336" s="42"/>
      <c r="B336" s="54"/>
      <c r="C336" s="48"/>
      <c r="D336" s="48"/>
      <c r="E336" s="42"/>
      <c r="F336" s="8" t="s">
        <v>49</v>
      </c>
      <c r="G336" s="9">
        <v>0</v>
      </c>
      <c r="H336" s="9">
        <v>0</v>
      </c>
      <c r="I336" s="9">
        <v>0</v>
      </c>
      <c r="J336" s="9">
        <v>0</v>
      </c>
      <c r="K336" s="9">
        <v>0</v>
      </c>
      <c r="L336" s="9">
        <v>0</v>
      </c>
      <c r="M336" s="34"/>
    </row>
    <row r="337" spans="1:13" ht="30" x14ac:dyDescent="0.25">
      <c r="A337" s="42"/>
      <c r="B337" s="54"/>
      <c r="C337" s="48"/>
      <c r="D337" s="48"/>
      <c r="E337" s="42"/>
      <c r="F337" s="8" t="s">
        <v>48</v>
      </c>
      <c r="G337" s="9">
        <v>869.45</v>
      </c>
      <c r="H337" s="9">
        <v>1195.06</v>
      </c>
      <c r="I337" s="9">
        <v>806</v>
      </c>
      <c r="L337" s="24">
        <v>806</v>
      </c>
      <c r="M337" s="34"/>
    </row>
    <row r="338" spans="1:13" ht="30" x14ac:dyDescent="0.25">
      <c r="A338" s="43"/>
      <c r="B338" s="55"/>
      <c r="C338" s="49"/>
      <c r="D338" s="49"/>
      <c r="E338" s="43"/>
      <c r="F338" s="8" t="s">
        <v>2</v>
      </c>
      <c r="G338" s="9">
        <v>0</v>
      </c>
      <c r="H338" s="9">
        <v>0</v>
      </c>
      <c r="I338" s="9">
        <v>0</v>
      </c>
      <c r="J338" s="9">
        <v>0</v>
      </c>
      <c r="K338" s="9">
        <v>0</v>
      </c>
      <c r="L338" s="9">
        <v>0</v>
      </c>
      <c r="M338" s="34"/>
    </row>
    <row r="339" spans="1:13" ht="33.75" customHeight="1" x14ac:dyDescent="0.25">
      <c r="A339" s="41" t="s">
        <v>41</v>
      </c>
      <c r="B339" s="53" t="s">
        <v>63</v>
      </c>
      <c r="C339" s="47" t="s">
        <v>146</v>
      </c>
      <c r="D339" s="47" t="s">
        <v>225</v>
      </c>
      <c r="E339" s="41" t="s">
        <v>199</v>
      </c>
      <c r="F339" s="8" t="s">
        <v>0</v>
      </c>
      <c r="G339" s="9">
        <f>G342</f>
        <v>112</v>
      </c>
      <c r="H339" s="9">
        <f>H342</f>
        <v>108.89</v>
      </c>
      <c r="I339" s="9">
        <f>I342</f>
        <v>108.89</v>
      </c>
      <c r="J339" s="9">
        <f t="shared" ref="J339:L339" si="99">J342</f>
        <v>0</v>
      </c>
      <c r="K339" s="9">
        <f t="shared" si="99"/>
        <v>0</v>
      </c>
      <c r="L339" s="9">
        <f t="shared" si="99"/>
        <v>108.89</v>
      </c>
      <c r="M339" s="127" t="s">
        <v>157</v>
      </c>
    </row>
    <row r="340" spans="1:13" ht="43.5" customHeight="1" x14ac:dyDescent="0.25">
      <c r="A340" s="42"/>
      <c r="B340" s="54"/>
      <c r="C340" s="48"/>
      <c r="D340" s="48"/>
      <c r="E340" s="42"/>
      <c r="F340" s="8" t="s">
        <v>1</v>
      </c>
      <c r="G340" s="9">
        <v>0</v>
      </c>
      <c r="H340" s="9">
        <v>0</v>
      </c>
      <c r="I340" s="9">
        <v>0</v>
      </c>
      <c r="J340" s="9">
        <v>0</v>
      </c>
      <c r="K340" s="9">
        <v>0</v>
      </c>
      <c r="L340" s="9">
        <v>0</v>
      </c>
      <c r="M340" s="128"/>
    </row>
    <row r="341" spans="1:13" ht="42.75" customHeight="1" x14ac:dyDescent="0.25">
      <c r="A341" s="42"/>
      <c r="B341" s="54"/>
      <c r="C341" s="48"/>
      <c r="D341" s="48"/>
      <c r="E341" s="42"/>
      <c r="F341" s="8" t="s">
        <v>49</v>
      </c>
      <c r="G341" s="9">
        <v>0</v>
      </c>
      <c r="H341" s="9">
        <v>0</v>
      </c>
      <c r="I341" s="9">
        <v>0</v>
      </c>
      <c r="J341" s="9">
        <v>0</v>
      </c>
      <c r="K341" s="9">
        <v>0</v>
      </c>
      <c r="L341" s="9">
        <v>0</v>
      </c>
      <c r="M341" s="128"/>
    </row>
    <row r="342" spans="1:13" ht="33" customHeight="1" x14ac:dyDescent="0.25">
      <c r="A342" s="42"/>
      <c r="B342" s="54"/>
      <c r="C342" s="48"/>
      <c r="D342" s="48"/>
      <c r="E342" s="42"/>
      <c r="F342" s="8" t="s">
        <v>48</v>
      </c>
      <c r="G342" s="9">
        <v>112</v>
      </c>
      <c r="H342" s="9">
        <v>108.89</v>
      </c>
      <c r="I342" s="9">
        <v>108.89</v>
      </c>
      <c r="L342" s="7">
        <v>108.89</v>
      </c>
      <c r="M342" s="128"/>
    </row>
    <row r="343" spans="1:13" ht="40.5" customHeight="1" x14ac:dyDescent="0.25">
      <c r="A343" s="43"/>
      <c r="B343" s="55"/>
      <c r="C343" s="49"/>
      <c r="D343" s="49"/>
      <c r="E343" s="43"/>
      <c r="F343" s="8" t="s">
        <v>2</v>
      </c>
      <c r="G343" s="9" t="s">
        <v>240</v>
      </c>
      <c r="H343" s="9">
        <v>0</v>
      </c>
      <c r="I343" s="9">
        <v>0</v>
      </c>
      <c r="J343" s="9">
        <v>0</v>
      </c>
      <c r="K343" s="9">
        <v>0</v>
      </c>
      <c r="L343" s="9">
        <v>0</v>
      </c>
      <c r="M343" s="129"/>
    </row>
    <row r="344" spans="1:13" ht="21" customHeight="1" x14ac:dyDescent="0.25">
      <c r="A344" s="41" t="s">
        <v>42</v>
      </c>
      <c r="B344" s="53" t="s">
        <v>64</v>
      </c>
      <c r="C344" s="47" t="s">
        <v>149</v>
      </c>
      <c r="D344" s="47" t="s">
        <v>225</v>
      </c>
      <c r="E344" s="41" t="s">
        <v>200</v>
      </c>
      <c r="F344" s="8" t="s">
        <v>0</v>
      </c>
      <c r="G344" s="9">
        <f>G345+G346+G347+G348</f>
        <v>4680.8</v>
      </c>
      <c r="H344" s="9">
        <f t="shared" ref="H344:L344" si="100">H345+H346+H347+H348</f>
        <v>7633.64</v>
      </c>
      <c r="I344" s="9">
        <f t="shared" si="100"/>
        <v>7937.06</v>
      </c>
      <c r="J344" s="9">
        <f t="shared" si="100"/>
        <v>0</v>
      </c>
      <c r="K344" s="9">
        <f t="shared" si="100"/>
        <v>0</v>
      </c>
      <c r="L344" s="9">
        <f t="shared" si="100"/>
        <v>8254.92</v>
      </c>
      <c r="M344" s="34"/>
    </row>
    <row r="345" spans="1:13" ht="48.75" customHeight="1" x14ac:dyDescent="0.25">
      <c r="A345" s="42"/>
      <c r="B345" s="54"/>
      <c r="C345" s="48"/>
      <c r="D345" s="48"/>
      <c r="E345" s="42"/>
      <c r="F345" s="8" t="s">
        <v>1</v>
      </c>
      <c r="G345" s="9">
        <v>0</v>
      </c>
      <c r="H345" s="9">
        <v>0</v>
      </c>
      <c r="I345" s="9">
        <v>0</v>
      </c>
      <c r="J345" s="9">
        <v>0</v>
      </c>
      <c r="K345" s="9">
        <v>0</v>
      </c>
      <c r="L345" s="9">
        <v>0</v>
      </c>
      <c r="M345" s="34"/>
    </row>
    <row r="346" spans="1:13" ht="50.25" customHeight="1" x14ac:dyDescent="0.25">
      <c r="A346" s="42"/>
      <c r="B346" s="54"/>
      <c r="C346" s="48"/>
      <c r="D346" s="48"/>
      <c r="E346" s="42"/>
      <c r="F346" s="8" t="s">
        <v>49</v>
      </c>
      <c r="G346" s="9">
        <f>50+4630.8</f>
        <v>4680.8</v>
      </c>
      <c r="H346" s="9">
        <v>7633.64</v>
      </c>
      <c r="I346" s="9">
        <v>7937.06</v>
      </c>
      <c r="L346" s="7">
        <v>8254.92</v>
      </c>
      <c r="M346" s="34"/>
    </row>
    <row r="347" spans="1:13" ht="30" x14ac:dyDescent="0.25">
      <c r="A347" s="42"/>
      <c r="B347" s="54"/>
      <c r="C347" s="48"/>
      <c r="D347" s="48"/>
      <c r="E347" s="42"/>
      <c r="F347" s="8" t="s">
        <v>48</v>
      </c>
      <c r="G347" s="9">
        <v>0</v>
      </c>
      <c r="H347" s="9">
        <v>0</v>
      </c>
      <c r="I347" s="9">
        <v>0</v>
      </c>
      <c r="J347" s="9">
        <v>0</v>
      </c>
      <c r="K347" s="9">
        <v>0</v>
      </c>
      <c r="L347" s="9">
        <v>0</v>
      </c>
      <c r="M347" s="34"/>
    </row>
    <row r="348" spans="1:13" ht="30" x14ac:dyDescent="0.25">
      <c r="A348" s="43"/>
      <c r="B348" s="55"/>
      <c r="C348" s="49"/>
      <c r="D348" s="49"/>
      <c r="E348" s="43"/>
      <c r="F348" s="8" t="s">
        <v>2</v>
      </c>
      <c r="G348" s="9">
        <v>0</v>
      </c>
      <c r="H348" s="9">
        <v>0</v>
      </c>
      <c r="I348" s="9">
        <v>0</v>
      </c>
      <c r="J348" s="9">
        <v>0</v>
      </c>
      <c r="K348" s="9">
        <v>0</v>
      </c>
      <c r="L348" s="9">
        <v>0</v>
      </c>
      <c r="M348" s="34"/>
    </row>
    <row r="349" spans="1:13" ht="16.5" customHeight="1" x14ac:dyDescent="0.25">
      <c r="A349" s="41" t="s">
        <v>43</v>
      </c>
      <c r="B349" s="53" t="s">
        <v>65</v>
      </c>
      <c r="C349" s="47" t="s">
        <v>147</v>
      </c>
      <c r="D349" s="47" t="s">
        <v>225</v>
      </c>
      <c r="E349" s="41" t="s">
        <v>201</v>
      </c>
      <c r="F349" s="8" t="s">
        <v>0</v>
      </c>
      <c r="G349" s="9">
        <f>G352</f>
        <v>10</v>
      </c>
      <c r="H349" s="9">
        <f>H352</f>
        <v>60</v>
      </c>
      <c r="I349" s="9">
        <f>I352</f>
        <v>60</v>
      </c>
      <c r="J349" s="9">
        <f t="shared" ref="J349:L349" si="101">J352</f>
        <v>0</v>
      </c>
      <c r="K349" s="9">
        <f t="shared" si="101"/>
        <v>0</v>
      </c>
      <c r="L349" s="9">
        <f t="shared" si="101"/>
        <v>60</v>
      </c>
      <c r="M349" s="127"/>
    </row>
    <row r="350" spans="1:13" ht="44.25" customHeight="1" x14ac:dyDescent="0.25">
      <c r="A350" s="42"/>
      <c r="B350" s="54"/>
      <c r="C350" s="48"/>
      <c r="D350" s="48"/>
      <c r="E350" s="42"/>
      <c r="F350" s="8" t="s">
        <v>1</v>
      </c>
      <c r="G350" s="9">
        <v>0</v>
      </c>
      <c r="H350" s="9">
        <v>0</v>
      </c>
      <c r="I350" s="9">
        <v>0</v>
      </c>
      <c r="J350" s="9">
        <v>0</v>
      </c>
      <c r="K350" s="9">
        <v>0</v>
      </c>
      <c r="L350" s="9">
        <v>0</v>
      </c>
      <c r="M350" s="128"/>
    </row>
    <row r="351" spans="1:13" ht="45" customHeight="1" x14ac:dyDescent="0.25">
      <c r="A351" s="42"/>
      <c r="B351" s="54"/>
      <c r="C351" s="48"/>
      <c r="D351" s="48"/>
      <c r="E351" s="42"/>
      <c r="F351" s="8" t="s">
        <v>49</v>
      </c>
      <c r="G351" s="9">
        <v>0</v>
      </c>
      <c r="H351" s="9">
        <v>0</v>
      </c>
      <c r="I351" s="9">
        <v>0</v>
      </c>
      <c r="J351" s="9">
        <v>0</v>
      </c>
      <c r="K351" s="9">
        <v>0</v>
      </c>
      <c r="L351" s="9">
        <v>0</v>
      </c>
      <c r="M351" s="128"/>
    </row>
    <row r="352" spans="1:13" ht="30" x14ac:dyDescent="0.25">
      <c r="A352" s="42"/>
      <c r="B352" s="54"/>
      <c r="C352" s="48"/>
      <c r="D352" s="48"/>
      <c r="E352" s="42"/>
      <c r="F352" s="8" t="s">
        <v>48</v>
      </c>
      <c r="G352" s="9">
        <v>10</v>
      </c>
      <c r="H352" s="9">
        <v>60</v>
      </c>
      <c r="I352" s="9">
        <v>60</v>
      </c>
      <c r="L352" s="9">
        <v>60</v>
      </c>
      <c r="M352" s="128"/>
    </row>
    <row r="353" spans="1:13" ht="30" x14ac:dyDescent="0.25">
      <c r="A353" s="43"/>
      <c r="B353" s="55"/>
      <c r="C353" s="49"/>
      <c r="D353" s="49"/>
      <c r="E353" s="43"/>
      <c r="F353" s="8" t="s">
        <v>2</v>
      </c>
      <c r="G353" s="9">
        <v>0</v>
      </c>
      <c r="H353" s="9">
        <v>0</v>
      </c>
      <c r="I353" s="9">
        <v>0</v>
      </c>
      <c r="J353" s="9">
        <v>0</v>
      </c>
      <c r="K353" s="9">
        <v>0</v>
      </c>
      <c r="L353" s="9">
        <v>0</v>
      </c>
      <c r="M353" s="129"/>
    </row>
  </sheetData>
  <mergeCells count="381">
    <mergeCell ref="M94:M113"/>
    <mergeCell ref="M63:M67"/>
    <mergeCell ref="M72:M76"/>
    <mergeCell ref="M77:M91"/>
    <mergeCell ref="M114:M148"/>
    <mergeCell ref="M153:M157"/>
    <mergeCell ref="M158:M177"/>
    <mergeCell ref="E314:E318"/>
    <mergeCell ref="E329:E333"/>
    <mergeCell ref="A183:M183"/>
    <mergeCell ref="A178:A182"/>
    <mergeCell ref="B178:B182"/>
    <mergeCell ref="C178:C182"/>
    <mergeCell ref="D178:D182"/>
    <mergeCell ref="E178:E182"/>
    <mergeCell ref="E282:E286"/>
    <mergeCell ref="D282:D286"/>
    <mergeCell ref="E260:E264"/>
    <mergeCell ref="A260:A264"/>
    <mergeCell ref="B277:B281"/>
    <mergeCell ref="C277:C281"/>
    <mergeCell ref="D277:D281"/>
    <mergeCell ref="E277:E281"/>
    <mergeCell ref="A289:A293"/>
    <mergeCell ref="A344:A348"/>
    <mergeCell ref="A349:A353"/>
    <mergeCell ref="A319:A323"/>
    <mergeCell ref="E309:E313"/>
    <mergeCell ref="A276:M276"/>
    <mergeCell ref="A270:A274"/>
    <mergeCell ref="A265:A269"/>
    <mergeCell ref="A246:A250"/>
    <mergeCell ref="D309:D313"/>
    <mergeCell ref="A294:A298"/>
    <mergeCell ref="A299:A303"/>
    <mergeCell ref="A304:A308"/>
    <mergeCell ref="A275:M275"/>
    <mergeCell ref="M304:M313"/>
    <mergeCell ref="M339:M343"/>
    <mergeCell ref="M349:M353"/>
    <mergeCell ref="M231:M250"/>
    <mergeCell ref="D344:D348"/>
    <mergeCell ref="E344:E348"/>
    <mergeCell ref="B349:B353"/>
    <mergeCell ref="C349:C353"/>
    <mergeCell ref="B314:B318"/>
    <mergeCell ref="C314:C318"/>
    <mergeCell ref="D314:D318"/>
    <mergeCell ref="D349:D353"/>
    <mergeCell ref="E349:E353"/>
    <mergeCell ref="B294:B298"/>
    <mergeCell ref="C294:C298"/>
    <mergeCell ref="D294:D298"/>
    <mergeCell ref="E294:E298"/>
    <mergeCell ref="B299:B303"/>
    <mergeCell ref="C299:C303"/>
    <mergeCell ref="D299:D303"/>
    <mergeCell ref="E299:E303"/>
    <mergeCell ref="E339:E343"/>
    <mergeCell ref="B344:B348"/>
    <mergeCell ref="C344:C348"/>
    <mergeCell ref="B334:B338"/>
    <mergeCell ref="C334:C338"/>
    <mergeCell ref="D334:D338"/>
    <mergeCell ref="E334:E338"/>
    <mergeCell ref="B329:B333"/>
    <mergeCell ref="C329:C333"/>
    <mergeCell ref="D329:D333"/>
    <mergeCell ref="B289:B293"/>
    <mergeCell ref="C289:C293"/>
    <mergeCell ref="D289:D293"/>
    <mergeCell ref="E289:E293"/>
    <mergeCell ref="A287:M287"/>
    <mergeCell ref="A288:M288"/>
    <mergeCell ref="M282:M286"/>
    <mergeCell ref="A277:A281"/>
    <mergeCell ref="A282:A286"/>
    <mergeCell ref="M270:M274"/>
    <mergeCell ref="M277:M281"/>
    <mergeCell ref="M289:M303"/>
    <mergeCell ref="M260:M269"/>
    <mergeCell ref="B282:B286"/>
    <mergeCell ref="C282:C286"/>
    <mergeCell ref="A251:M251"/>
    <mergeCell ref="A252:M252"/>
    <mergeCell ref="A253:M253"/>
    <mergeCell ref="A255:A259"/>
    <mergeCell ref="B255:B259"/>
    <mergeCell ref="C255:C259"/>
    <mergeCell ref="D255:D259"/>
    <mergeCell ref="E255:E259"/>
    <mergeCell ref="B260:B264"/>
    <mergeCell ref="C260:C264"/>
    <mergeCell ref="D260:D264"/>
    <mergeCell ref="M255:M259"/>
    <mergeCell ref="B265:B269"/>
    <mergeCell ref="C265:C269"/>
    <mergeCell ref="D265:D269"/>
    <mergeCell ref="E265:E269"/>
    <mergeCell ref="B270:B274"/>
    <mergeCell ref="C270:C274"/>
    <mergeCell ref="E270:E274"/>
    <mergeCell ref="D270:D273"/>
    <mergeCell ref="A254:M254"/>
    <mergeCell ref="A230:M230"/>
    <mergeCell ref="A236:A240"/>
    <mergeCell ref="A241:A245"/>
    <mergeCell ref="M212:M226"/>
    <mergeCell ref="A217:A221"/>
    <mergeCell ref="B246:B250"/>
    <mergeCell ref="C246:C250"/>
    <mergeCell ref="D246:D250"/>
    <mergeCell ref="E246:E250"/>
    <mergeCell ref="D236:D240"/>
    <mergeCell ref="E236:E240"/>
    <mergeCell ref="B241:B245"/>
    <mergeCell ref="C241:C245"/>
    <mergeCell ref="D241:D245"/>
    <mergeCell ref="E241:E245"/>
    <mergeCell ref="B236:B240"/>
    <mergeCell ref="C236:C240"/>
    <mergeCell ref="A231:A235"/>
    <mergeCell ref="B231:B235"/>
    <mergeCell ref="C231:C235"/>
    <mergeCell ref="D231:D235"/>
    <mergeCell ref="E231:E235"/>
    <mergeCell ref="A184:M184"/>
    <mergeCell ref="B190:B194"/>
    <mergeCell ref="C190:C194"/>
    <mergeCell ref="D190:D194"/>
    <mergeCell ref="E190:E194"/>
    <mergeCell ref="A185:A189"/>
    <mergeCell ref="A212:A216"/>
    <mergeCell ref="B212:B216"/>
    <mergeCell ref="C212:C216"/>
    <mergeCell ref="D212:D216"/>
    <mergeCell ref="E212:E216"/>
    <mergeCell ref="A211:M211"/>
    <mergeCell ref="A227:M227"/>
    <mergeCell ref="A228:M228"/>
    <mergeCell ref="A229:M229"/>
    <mergeCell ref="M185:M209"/>
    <mergeCell ref="D205:D209"/>
    <mergeCell ref="E205:E209"/>
    <mergeCell ref="B185:B189"/>
    <mergeCell ref="C185:C189"/>
    <mergeCell ref="D185:D189"/>
    <mergeCell ref="E185:E189"/>
    <mergeCell ref="B163:B167"/>
    <mergeCell ref="C163:C167"/>
    <mergeCell ref="D163:D167"/>
    <mergeCell ref="E163:E167"/>
    <mergeCell ref="B168:B172"/>
    <mergeCell ref="C168:C172"/>
    <mergeCell ref="D168:D172"/>
    <mergeCell ref="E168:E172"/>
    <mergeCell ref="B173:B177"/>
    <mergeCell ref="C173:C177"/>
    <mergeCell ref="D173:D177"/>
    <mergeCell ref="E173:E177"/>
    <mergeCell ref="D144:D148"/>
    <mergeCell ref="E144:E148"/>
    <mergeCell ref="A153:A157"/>
    <mergeCell ref="B153:B157"/>
    <mergeCell ref="C153:C157"/>
    <mergeCell ref="D153:D157"/>
    <mergeCell ref="E153:E157"/>
    <mergeCell ref="A158:A162"/>
    <mergeCell ref="B158:B162"/>
    <mergeCell ref="C158:C162"/>
    <mergeCell ref="D158:D162"/>
    <mergeCell ref="E158:E162"/>
    <mergeCell ref="B144:B148"/>
    <mergeCell ref="E109:E113"/>
    <mergeCell ref="B114:B118"/>
    <mergeCell ref="C114:C118"/>
    <mergeCell ref="D114:D118"/>
    <mergeCell ref="E114:E118"/>
    <mergeCell ref="B119:B123"/>
    <mergeCell ref="C119:C123"/>
    <mergeCell ref="D119:D123"/>
    <mergeCell ref="E119:E123"/>
    <mergeCell ref="C77:C81"/>
    <mergeCell ref="D77:D81"/>
    <mergeCell ref="E77:E81"/>
    <mergeCell ref="A210:M210"/>
    <mergeCell ref="A139:A143"/>
    <mergeCell ref="A144:A148"/>
    <mergeCell ref="A173:A177"/>
    <mergeCell ref="A93:M93"/>
    <mergeCell ref="B38:B42"/>
    <mergeCell ref="C38:C42"/>
    <mergeCell ref="D38:D42"/>
    <mergeCell ref="E38:E42"/>
    <mergeCell ref="B43:B47"/>
    <mergeCell ref="C43:C47"/>
    <mergeCell ref="D43:D47"/>
    <mergeCell ref="E43:E47"/>
    <mergeCell ref="B48:B52"/>
    <mergeCell ref="B104:B108"/>
    <mergeCell ref="C104:C108"/>
    <mergeCell ref="D104:D108"/>
    <mergeCell ref="E104:E108"/>
    <mergeCell ref="B109:B113"/>
    <mergeCell ref="C109:C113"/>
    <mergeCell ref="D109:D113"/>
    <mergeCell ref="A72:A76"/>
    <mergeCell ref="A48:A52"/>
    <mergeCell ref="D222:D226"/>
    <mergeCell ref="E222:E226"/>
    <mergeCell ref="B217:B221"/>
    <mergeCell ref="C217:C221"/>
    <mergeCell ref="D217:D221"/>
    <mergeCell ref="E217:E221"/>
    <mergeCell ref="B222:B226"/>
    <mergeCell ref="C222:C226"/>
    <mergeCell ref="B82:B86"/>
    <mergeCell ref="C82:C86"/>
    <mergeCell ref="D82:D86"/>
    <mergeCell ref="E82:E86"/>
    <mergeCell ref="B87:B91"/>
    <mergeCell ref="C87:C91"/>
    <mergeCell ref="D87:D91"/>
    <mergeCell ref="D53:D57"/>
    <mergeCell ref="E53:E57"/>
    <mergeCell ref="B72:B76"/>
    <mergeCell ref="C72:C76"/>
    <mergeCell ref="D72:D76"/>
    <mergeCell ref="E72:E76"/>
    <mergeCell ref="B77:B80"/>
    <mergeCell ref="G1:M1"/>
    <mergeCell ref="B63:B67"/>
    <mergeCell ref="C63:C67"/>
    <mergeCell ref="D63:D67"/>
    <mergeCell ref="E63:E67"/>
    <mergeCell ref="E5:E6"/>
    <mergeCell ref="C7:C11"/>
    <mergeCell ref="D7:D11"/>
    <mergeCell ref="E7:E11"/>
    <mergeCell ref="C48:C52"/>
    <mergeCell ref="D48:D52"/>
    <mergeCell ref="B53:B57"/>
    <mergeCell ref="C53:C57"/>
    <mergeCell ref="E48:E52"/>
    <mergeCell ref="C21:C25"/>
    <mergeCell ref="D21:D25"/>
    <mergeCell ref="C28:C32"/>
    <mergeCell ref="D28:D32"/>
    <mergeCell ref="E28:E32"/>
    <mergeCell ref="B28:B32"/>
    <mergeCell ref="B21:B25"/>
    <mergeCell ref="E21:E25"/>
    <mergeCell ref="B33:B37"/>
    <mergeCell ref="C33:C37"/>
    <mergeCell ref="M7:M11"/>
    <mergeCell ref="B3:K3"/>
    <mergeCell ref="A7:A11"/>
    <mergeCell ref="B58:B62"/>
    <mergeCell ref="C58:C62"/>
    <mergeCell ref="D58:D62"/>
    <mergeCell ref="E58:E62"/>
    <mergeCell ref="E33:E37"/>
    <mergeCell ref="A26:M26"/>
    <mergeCell ref="A27:M27"/>
    <mergeCell ref="A28:A32"/>
    <mergeCell ref="A33:A37"/>
    <mergeCell ref="M16:M25"/>
    <mergeCell ref="C16:C20"/>
    <mergeCell ref="D16:D20"/>
    <mergeCell ref="B16:B20"/>
    <mergeCell ref="A16:A19"/>
    <mergeCell ref="E16:E20"/>
    <mergeCell ref="M48:M62"/>
    <mergeCell ref="M28:M47"/>
    <mergeCell ref="A58:A62"/>
    <mergeCell ref="D33:D37"/>
    <mergeCell ref="A94:A98"/>
    <mergeCell ref="A82:A86"/>
    <mergeCell ref="A99:A103"/>
    <mergeCell ref="G5:I5"/>
    <mergeCell ref="A21:A25"/>
    <mergeCell ref="A38:A42"/>
    <mergeCell ref="C5:C6"/>
    <mergeCell ref="D5:D6"/>
    <mergeCell ref="C94:C98"/>
    <mergeCell ref="D94:D98"/>
    <mergeCell ref="E94:E98"/>
    <mergeCell ref="B99:B103"/>
    <mergeCell ref="C99:C103"/>
    <mergeCell ref="D99:D103"/>
    <mergeCell ref="E99:E103"/>
    <mergeCell ref="A12:M12"/>
    <mergeCell ref="A13:M13"/>
    <mergeCell ref="A14:M14"/>
    <mergeCell ref="A15:M15"/>
    <mergeCell ref="M4:M6"/>
    <mergeCell ref="A5:A6"/>
    <mergeCell ref="B5:B6"/>
    <mergeCell ref="F5:F6"/>
    <mergeCell ref="B7:B11"/>
    <mergeCell ref="A109:A113"/>
    <mergeCell ref="A163:A167"/>
    <mergeCell ref="A168:A172"/>
    <mergeCell ref="A43:A47"/>
    <mergeCell ref="A77:A81"/>
    <mergeCell ref="A63:A67"/>
    <mergeCell ref="A104:A108"/>
    <mergeCell ref="A151:M151"/>
    <mergeCell ref="A150:M150"/>
    <mergeCell ref="A152:M152"/>
    <mergeCell ref="A68:M68"/>
    <mergeCell ref="A69:M69"/>
    <mergeCell ref="A71:M71"/>
    <mergeCell ref="A70:M70"/>
    <mergeCell ref="A92:M92"/>
    <mergeCell ref="A119:A123"/>
    <mergeCell ref="A124:A128"/>
    <mergeCell ref="A134:A138"/>
    <mergeCell ref="A149:M149"/>
    <mergeCell ref="A53:A57"/>
    <mergeCell ref="A114:A118"/>
    <mergeCell ref="A87:A91"/>
    <mergeCell ref="E87:E91"/>
    <mergeCell ref="B94:B98"/>
    <mergeCell ref="B124:B128"/>
    <mergeCell ref="C124:C128"/>
    <mergeCell ref="E124:E128"/>
    <mergeCell ref="D124:D128"/>
    <mergeCell ref="B129:B133"/>
    <mergeCell ref="C129:C133"/>
    <mergeCell ref="D129:D133"/>
    <mergeCell ref="E129:E133"/>
    <mergeCell ref="B134:B138"/>
    <mergeCell ref="A129:A133"/>
    <mergeCell ref="A190:A194"/>
    <mergeCell ref="A222:A226"/>
    <mergeCell ref="C134:C138"/>
    <mergeCell ref="D134:D138"/>
    <mergeCell ref="E134:E138"/>
    <mergeCell ref="B139:B142"/>
    <mergeCell ref="C139:C143"/>
    <mergeCell ref="D139:D143"/>
    <mergeCell ref="E139:E143"/>
    <mergeCell ref="C144:C148"/>
    <mergeCell ref="A195:A199"/>
    <mergeCell ref="A205:A209"/>
    <mergeCell ref="A200:A204"/>
    <mergeCell ref="B200:B204"/>
    <mergeCell ref="C200:C204"/>
    <mergeCell ref="D200:D204"/>
    <mergeCell ref="E200:E204"/>
    <mergeCell ref="B195:B199"/>
    <mergeCell ref="B205:B209"/>
    <mergeCell ref="C195:C199"/>
    <mergeCell ref="E195:E199"/>
    <mergeCell ref="D195:D199"/>
    <mergeCell ref="C205:C209"/>
    <mergeCell ref="G2:M2"/>
    <mergeCell ref="A314:A318"/>
    <mergeCell ref="A324:A328"/>
    <mergeCell ref="A329:A333"/>
    <mergeCell ref="A334:A338"/>
    <mergeCell ref="A339:A343"/>
    <mergeCell ref="E304:E308"/>
    <mergeCell ref="D304:D308"/>
    <mergeCell ref="C304:C308"/>
    <mergeCell ref="B304:B308"/>
    <mergeCell ref="A309:A313"/>
    <mergeCell ref="B319:B323"/>
    <mergeCell ref="C319:C323"/>
    <mergeCell ref="D319:D323"/>
    <mergeCell ref="E319:E323"/>
    <mergeCell ref="B324:B328"/>
    <mergeCell ref="C324:C328"/>
    <mergeCell ref="D324:D328"/>
    <mergeCell ref="E324:E328"/>
    <mergeCell ref="B309:B313"/>
    <mergeCell ref="C309:C313"/>
    <mergeCell ref="B339:B343"/>
    <mergeCell ref="C339:C343"/>
    <mergeCell ref="D339:D343"/>
  </mergeCells>
  <pageMargins left="0.98425196850393704" right="0.59055118110236227" top="0.59055118110236227" bottom="0.59055118110236227" header="0" footer="0"/>
  <pageSetup paperSize="9" scale="7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1"/>
  <sheetViews>
    <sheetView tabSelected="1" workbookViewId="0">
      <pane xSplit="5" ySplit="4" topLeftCell="F245" activePane="bottomRight" state="frozen"/>
      <selection pane="topRight" activeCell="D1" sqref="D1"/>
      <selection pane="bottomLeft" activeCell="A7" sqref="A7"/>
      <selection pane="bottomRight" activeCell="A10" sqref="A10:G10"/>
    </sheetView>
  </sheetViews>
  <sheetFormatPr defaultRowHeight="15" x14ac:dyDescent="0.25"/>
  <cols>
    <col min="1" max="1" width="5" style="1" customWidth="1"/>
    <col min="2" max="2" width="25.42578125" style="2" customWidth="1"/>
    <col min="3" max="3" width="11.28515625" style="2" customWidth="1"/>
    <col min="4" max="4" width="12.140625" style="2" customWidth="1"/>
    <col min="5" max="5" width="28.140625" style="3" customWidth="1"/>
    <col min="6" max="6" width="24.85546875" style="5" customWidth="1"/>
    <col min="7" max="7" width="19.5703125" style="32" customWidth="1"/>
    <col min="8" max="8" width="9.140625" style="4"/>
    <col min="9" max="9" width="12.85546875" style="4" customWidth="1"/>
    <col min="10" max="16384" width="9.140625" style="4"/>
  </cols>
  <sheetData>
    <row r="1" spans="1:9" ht="93" customHeight="1" x14ac:dyDescent="0.25">
      <c r="B1" s="90" t="s">
        <v>242</v>
      </c>
      <c r="C1" s="90"/>
      <c r="D1" s="90"/>
      <c r="E1" s="90"/>
      <c r="F1" s="90"/>
      <c r="G1" s="90"/>
    </row>
    <row r="2" spans="1:9" x14ac:dyDescent="0.25">
      <c r="G2" s="78" t="s">
        <v>143</v>
      </c>
    </row>
    <row r="3" spans="1:9" ht="15" customHeight="1" x14ac:dyDescent="0.25">
      <c r="A3" s="81" t="s">
        <v>46</v>
      </c>
      <c r="B3" s="83" t="s">
        <v>115</v>
      </c>
      <c r="C3" s="72" t="s">
        <v>251</v>
      </c>
      <c r="D3" s="72" t="s">
        <v>252</v>
      </c>
      <c r="E3" s="133" t="s">
        <v>253</v>
      </c>
      <c r="F3" s="133"/>
      <c r="G3" s="79"/>
    </row>
    <row r="4" spans="1:9" ht="30" customHeight="1" x14ac:dyDescent="0.25">
      <c r="A4" s="82"/>
      <c r="B4" s="84"/>
      <c r="C4" s="73"/>
      <c r="D4" s="73"/>
      <c r="E4" s="39"/>
      <c r="F4" s="38"/>
      <c r="G4" s="80"/>
    </row>
    <row r="5" spans="1:9" ht="21.75" customHeight="1" x14ac:dyDescent="0.25">
      <c r="A5" s="81"/>
      <c r="B5" s="53" t="s">
        <v>233</v>
      </c>
      <c r="C5" s="72" t="s">
        <v>225</v>
      </c>
      <c r="D5" s="72"/>
      <c r="E5" s="134"/>
      <c r="F5" s="137"/>
      <c r="G5" s="87" t="s">
        <v>150</v>
      </c>
      <c r="I5" s="23"/>
    </row>
    <row r="6" spans="1:9" x14ac:dyDescent="0.25">
      <c r="A6" s="91"/>
      <c r="B6" s="54"/>
      <c r="C6" s="95"/>
      <c r="D6" s="95"/>
      <c r="E6" s="135"/>
      <c r="F6" s="138"/>
      <c r="G6" s="88"/>
    </row>
    <row r="7" spans="1:9" x14ac:dyDescent="0.25">
      <c r="A7" s="91"/>
      <c r="B7" s="54"/>
      <c r="C7" s="95"/>
      <c r="D7" s="95"/>
      <c r="E7" s="135"/>
      <c r="F7" s="138"/>
      <c r="G7" s="88"/>
    </row>
    <row r="8" spans="1:9" ht="30" customHeight="1" x14ac:dyDescent="0.25">
      <c r="A8" s="91"/>
      <c r="B8" s="54"/>
      <c r="C8" s="95"/>
      <c r="D8" s="95"/>
      <c r="E8" s="135"/>
      <c r="F8" s="138"/>
      <c r="G8" s="88"/>
    </row>
    <row r="9" spans="1:9" x14ac:dyDescent="0.25">
      <c r="A9" s="91"/>
      <c r="B9" s="54"/>
      <c r="C9" s="95"/>
      <c r="D9" s="95"/>
      <c r="E9" s="136"/>
      <c r="F9" s="139"/>
      <c r="G9" s="89"/>
    </row>
    <row r="10" spans="1:9" ht="18.75" customHeight="1" x14ac:dyDescent="0.25">
      <c r="A10" s="74" t="s">
        <v>21</v>
      </c>
      <c r="B10" s="74" t="s">
        <v>21</v>
      </c>
      <c r="C10" s="74" t="s">
        <v>21</v>
      </c>
      <c r="D10" s="74" t="s">
        <v>21</v>
      </c>
      <c r="E10" s="74" t="s">
        <v>21</v>
      </c>
      <c r="F10" s="74" t="s">
        <v>21</v>
      </c>
      <c r="G10" s="74" t="s">
        <v>21</v>
      </c>
    </row>
    <row r="11" spans="1:9" ht="18.75" customHeight="1" x14ac:dyDescent="0.25">
      <c r="A11" s="74" t="s">
        <v>119</v>
      </c>
      <c r="B11" s="74"/>
      <c r="C11" s="74"/>
      <c r="D11" s="74"/>
      <c r="E11" s="74"/>
      <c r="F11" s="74"/>
      <c r="G11" s="74"/>
    </row>
    <row r="12" spans="1:9" ht="30.75" customHeight="1" x14ac:dyDescent="0.25">
      <c r="A12" s="75" t="s">
        <v>121</v>
      </c>
      <c r="B12" s="76"/>
      <c r="C12" s="76"/>
      <c r="D12" s="76"/>
      <c r="E12" s="76"/>
      <c r="F12" s="76"/>
      <c r="G12" s="77"/>
    </row>
    <row r="13" spans="1:9" ht="20.25" customHeight="1" x14ac:dyDescent="0.25">
      <c r="A13" s="63" t="s">
        <v>120</v>
      </c>
      <c r="B13" s="64"/>
      <c r="C13" s="64"/>
      <c r="D13" s="64"/>
      <c r="E13" s="64"/>
      <c r="F13" s="64"/>
      <c r="G13" s="65"/>
    </row>
    <row r="14" spans="1:9" ht="34.5" customHeight="1" x14ac:dyDescent="0.25">
      <c r="A14" s="41">
        <v>1</v>
      </c>
      <c r="B14" s="53" t="s">
        <v>21</v>
      </c>
      <c r="C14" s="72"/>
      <c r="D14" s="41"/>
      <c r="E14" s="134"/>
      <c r="F14" s="137"/>
      <c r="G14" s="92" t="s">
        <v>215</v>
      </c>
    </row>
    <row r="15" spans="1:9" ht="50.25" customHeight="1" x14ac:dyDescent="0.25">
      <c r="A15" s="42"/>
      <c r="B15" s="54"/>
      <c r="C15" s="95"/>
      <c r="D15" s="42"/>
      <c r="E15" s="135"/>
      <c r="F15" s="138"/>
      <c r="G15" s="93"/>
    </row>
    <row r="16" spans="1:9" x14ac:dyDescent="0.25">
      <c r="A16" s="42"/>
      <c r="B16" s="54"/>
      <c r="C16" s="95"/>
      <c r="D16" s="42"/>
      <c r="E16" s="135"/>
      <c r="F16" s="138"/>
      <c r="G16" s="93"/>
    </row>
    <row r="17" spans="1:7" x14ac:dyDescent="0.25">
      <c r="A17" s="42"/>
      <c r="B17" s="54"/>
      <c r="C17" s="95"/>
      <c r="D17" s="42"/>
      <c r="E17" s="135"/>
      <c r="F17" s="138"/>
      <c r="G17" s="93"/>
    </row>
    <row r="18" spans="1:7" ht="29.25" customHeight="1" x14ac:dyDescent="0.25">
      <c r="A18" s="14"/>
      <c r="B18" s="55"/>
      <c r="C18" s="95"/>
      <c r="D18" s="43"/>
      <c r="E18" s="136"/>
      <c r="F18" s="139"/>
      <c r="G18" s="93"/>
    </row>
    <row r="19" spans="1:7" ht="22.5" customHeight="1" x14ac:dyDescent="0.25">
      <c r="A19" s="41" t="s">
        <v>3</v>
      </c>
      <c r="B19" s="53" t="s">
        <v>44</v>
      </c>
      <c r="C19" s="72"/>
      <c r="D19" s="41"/>
      <c r="E19" s="44"/>
      <c r="F19" s="140"/>
      <c r="G19" s="93"/>
    </row>
    <row r="20" spans="1:7" ht="46.5" customHeight="1" x14ac:dyDescent="0.25">
      <c r="A20" s="42"/>
      <c r="B20" s="54"/>
      <c r="C20" s="95"/>
      <c r="D20" s="42"/>
      <c r="E20" s="45"/>
      <c r="F20" s="141"/>
      <c r="G20" s="93"/>
    </row>
    <row r="21" spans="1:7" ht="55.5" customHeight="1" x14ac:dyDescent="0.25">
      <c r="A21" s="42"/>
      <c r="B21" s="54"/>
      <c r="C21" s="95"/>
      <c r="D21" s="42"/>
      <c r="E21" s="45"/>
      <c r="F21" s="141"/>
      <c r="G21" s="93"/>
    </row>
    <row r="22" spans="1:7" ht="43.5" customHeight="1" x14ac:dyDescent="0.25">
      <c r="A22" s="42"/>
      <c r="B22" s="54"/>
      <c r="C22" s="95"/>
      <c r="D22" s="42"/>
      <c r="E22" s="45"/>
      <c r="F22" s="141"/>
      <c r="G22" s="93"/>
    </row>
    <row r="23" spans="1:7" ht="37.5" customHeight="1" x14ac:dyDescent="0.25">
      <c r="A23" s="42"/>
      <c r="B23" s="55"/>
      <c r="C23" s="95"/>
      <c r="D23" s="43"/>
      <c r="E23" s="46"/>
      <c r="F23" s="142"/>
      <c r="G23" s="94"/>
    </row>
    <row r="24" spans="1:7" ht="42" customHeight="1" x14ac:dyDescent="0.25">
      <c r="A24" s="60" t="s">
        <v>209</v>
      </c>
      <c r="B24" s="61"/>
      <c r="C24" s="61"/>
      <c r="D24" s="61"/>
      <c r="E24" s="61"/>
      <c r="F24" s="61"/>
      <c r="G24" s="62"/>
    </row>
    <row r="25" spans="1:7" x14ac:dyDescent="0.25">
      <c r="A25" s="63" t="s">
        <v>122</v>
      </c>
      <c r="B25" s="64"/>
      <c r="C25" s="64"/>
      <c r="D25" s="64"/>
      <c r="E25" s="64"/>
      <c r="F25" s="64"/>
      <c r="G25" s="65"/>
    </row>
    <row r="26" spans="1:7" ht="15" customHeight="1" x14ac:dyDescent="0.25">
      <c r="A26" s="41" t="s">
        <v>4</v>
      </c>
      <c r="B26" s="53" t="s">
        <v>50</v>
      </c>
      <c r="C26" s="72" t="s">
        <v>225</v>
      </c>
      <c r="D26" s="41" t="s">
        <v>204</v>
      </c>
      <c r="E26" s="8" t="s">
        <v>0</v>
      </c>
      <c r="F26" s="9">
        <f>F27+F28+F29+F30</f>
        <v>121793.90000000001</v>
      </c>
      <c r="G26" s="87" t="s">
        <v>206</v>
      </c>
    </row>
    <row r="27" spans="1:7" ht="45" x14ac:dyDescent="0.25">
      <c r="A27" s="42"/>
      <c r="B27" s="54"/>
      <c r="C27" s="95"/>
      <c r="D27" s="42"/>
      <c r="E27" s="8" t="s">
        <v>1</v>
      </c>
      <c r="F27" s="9">
        <f>F32+F37+F42+F47</f>
        <v>0</v>
      </c>
      <c r="G27" s="88"/>
    </row>
    <row r="28" spans="1:7" ht="45" x14ac:dyDescent="0.25">
      <c r="A28" s="42"/>
      <c r="B28" s="54"/>
      <c r="C28" s="95"/>
      <c r="D28" s="42"/>
      <c r="E28" s="8" t="s">
        <v>49</v>
      </c>
      <c r="F28" s="9">
        <f>F33+F38+F43+F48+F63+F58</f>
        <v>3440.21</v>
      </c>
      <c r="G28" s="88"/>
    </row>
    <row r="29" spans="1:7" ht="30" x14ac:dyDescent="0.25">
      <c r="A29" s="42"/>
      <c r="B29" s="54"/>
      <c r="C29" s="95"/>
      <c r="D29" s="42"/>
      <c r="E29" s="8" t="s">
        <v>48</v>
      </c>
      <c r="F29" s="9">
        <f>F34+F39+F44+F49++F54+F59+F64</f>
        <v>118353.69</v>
      </c>
      <c r="G29" s="88"/>
    </row>
    <row r="30" spans="1:7" ht="15" customHeight="1" x14ac:dyDescent="0.25">
      <c r="A30" s="43"/>
      <c r="B30" s="55"/>
      <c r="C30" s="95"/>
      <c r="D30" s="43"/>
      <c r="E30" s="8" t="s">
        <v>2</v>
      </c>
      <c r="F30" s="9">
        <f>F35+F40+F45+F50</f>
        <v>0</v>
      </c>
      <c r="G30" s="88"/>
    </row>
    <row r="31" spans="1:7" ht="15" customHeight="1" x14ac:dyDescent="0.25">
      <c r="A31" s="41" t="s">
        <v>5</v>
      </c>
      <c r="B31" s="53" t="s">
        <v>78</v>
      </c>
      <c r="C31" s="96" t="s">
        <v>225</v>
      </c>
      <c r="D31" s="41" t="s">
        <v>205</v>
      </c>
      <c r="E31" s="8" t="s">
        <v>0</v>
      </c>
      <c r="F31" s="9">
        <f>F32+F33+F34+F35</f>
        <v>72144.41</v>
      </c>
      <c r="G31" s="88"/>
    </row>
    <row r="32" spans="1:7" ht="45" x14ac:dyDescent="0.25">
      <c r="A32" s="42"/>
      <c r="B32" s="54"/>
      <c r="C32" s="97"/>
      <c r="D32" s="42"/>
      <c r="E32" s="8" t="s">
        <v>1</v>
      </c>
      <c r="F32" s="9">
        <v>0</v>
      </c>
      <c r="G32" s="88"/>
    </row>
    <row r="33" spans="1:7" ht="45" x14ac:dyDescent="0.25">
      <c r="A33" s="42"/>
      <c r="B33" s="54"/>
      <c r="C33" s="97"/>
      <c r="D33" s="42"/>
      <c r="E33" s="8" t="s">
        <v>49</v>
      </c>
      <c r="F33" s="9">
        <v>0</v>
      </c>
      <c r="G33" s="88"/>
    </row>
    <row r="34" spans="1:7" ht="30" x14ac:dyDescent="0.25">
      <c r="A34" s="42"/>
      <c r="B34" s="54"/>
      <c r="C34" s="97"/>
      <c r="D34" s="42"/>
      <c r="E34" s="8" t="s">
        <v>48</v>
      </c>
      <c r="F34" s="9">
        <v>72144.41</v>
      </c>
      <c r="G34" s="88"/>
    </row>
    <row r="35" spans="1:7" ht="15" customHeight="1" x14ac:dyDescent="0.25">
      <c r="A35" s="43"/>
      <c r="B35" s="55"/>
      <c r="C35" s="98"/>
      <c r="D35" s="43"/>
      <c r="E35" s="8" t="s">
        <v>2</v>
      </c>
      <c r="F35" s="9">
        <v>0</v>
      </c>
      <c r="G35" s="88"/>
    </row>
    <row r="36" spans="1:7" ht="15" customHeight="1" x14ac:dyDescent="0.25">
      <c r="A36" s="41" t="s">
        <v>6</v>
      </c>
      <c r="B36" s="53" t="s">
        <v>79</v>
      </c>
      <c r="C36" s="47" t="s">
        <v>225</v>
      </c>
      <c r="D36" s="41" t="s">
        <v>161</v>
      </c>
      <c r="E36" s="8" t="s">
        <v>0</v>
      </c>
      <c r="F36" s="9">
        <f>F37+F38+F40+F39</f>
        <v>27824.83</v>
      </c>
      <c r="G36" s="88"/>
    </row>
    <row r="37" spans="1:7" ht="45" x14ac:dyDescent="0.25">
      <c r="A37" s="42"/>
      <c r="B37" s="54"/>
      <c r="C37" s="48"/>
      <c r="D37" s="42"/>
      <c r="E37" s="8" t="s">
        <v>1</v>
      </c>
      <c r="F37" s="9">
        <v>0</v>
      </c>
      <c r="G37" s="88"/>
    </row>
    <row r="38" spans="1:7" ht="45" x14ac:dyDescent="0.25">
      <c r="A38" s="42"/>
      <c r="B38" s="54"/>
      <c r="C38" s="48"/>
      <c r="D38" s="42"/>
      <c r="E38" s="8" t="s">
        <v>49</v>
      </c>
      <c r="F38" s="9">
        <v>0</v>
      </c>
      <c r="G38" s="88"/>
    </row>
    <row r="39" spans="1:7" ht="30" x14ac:dyDescent="0.25">
      <c r="A39" s="42"/>
      <c r="B39" s="54"/>
      <c r="C39" s="48"/>
      <c r="D39" s="42"/>
      <c r="E39" s="8" t="s">
        <v>48</v>
      </c>
      <c r="F39" s="9">
        <v>27824.83</v>
      </c>
      <c r="G39" s="88"/>
    </row>
    <row r="40" spans="1:7" ht="15" customHeight="1" x14ac:dyDescent="0.25">
      <c r="A40" s="43"/>
      <c r="B40" s="55"/>
      <c r="C40" s="49"/>
      <c r="D40" s="43"/>
      <c r="E40" s="8" t="s">
        <v>2</v>
      </c>
      <c r="F40" s="9">
        <v>0</v>
      </c>
      <c r="G40" s="88"/>
    </row>
    <row r="41" spans="1:7" ht="15" customHeight="1" x14ac:dyDescent="0.25">
      <c r="A41" s="41" t="s">
        <v>7</v>
      </c>
      <c r="B41" s="53" t="s">
        <v>45</v>
      </c>
      <c r="C41" s="47" t="s">
        <v>225</v>
      </c>
      <c r="D41" s="41" t="s">
        <v>162</v>
      </c>
      <c r="E41" s="8" t="s">
        <v>0</v>
      </c>
      <c r="F41" s="9">
        <f>F42+F43+F44+F45</f>
        <v>10365.14</v>
      </c>
      <c r="G41" s="88"/>
    </row>
    <row r="42" spans="1:7" ht="45" x14ac:dyDescent="0.25">
      <c r="A42" s="42"/>
      <c r="B42" s="54"/>
      <c r="C42" s="48"/>
      <c r="D42" s="42"/>
      <c r="E42" s="8" t="s">
        <v>1</v>
      </c>
      <c r="F42" s="9">
        <v>0</v>
      </c>
      <c r="G42" s="88"/>
    </row>
    <row r="43" spans="1:7" ht="45" x14ac:dyDescent="0.25">
      <c r="A43" s="42"/>
      <c r="B43" s="54"/>
      <c r="C43" s="48"/>
      <c r="D43" s="42"/>
      <c r="E43" s="8" t="s">
        <v>49</v>
      </c>
      <c r="F43" s="9">
        <v>0</v>
      </c>
      <c r="G43" s="88"/>
    </row>
    <row r="44" spans="1:7" ht="30" x14ac:dyDescent="0.25">
      <c r="A44" s="42"/>
      <c r="B44" s="54"/>
      <c r="C44" s="48"/>
      <c r="D44" s="42"/>
      <c r="E44" s="8" t="s">
        <v>48</v>
      </c>
      <c r="F44" s="9">
        <f>3717.74+6647.4</f>
        <v>10365.14</v>
      </c>
      <c r="G44" s="88"/>
    </row>
    <row r="45" spans="1:7" ht="30" x14ac:dyDescent="0.25">
      <c r="A45" s="43"/>
      <c r="B45" s="55"/>
      <c r="C45" s="49"/>
      <c r="D45" s="43"/>
      <c r="E45" s="8" t="s">
        <v>2</v>
      </c>
      <c r="F45" s="9">
        <v>0</v>
      </c>
      <c r="G45" s="89"/>
    </row>
    <row r="46" spans="1:7" ht="15" customHeight="1" x14ac:dyDescent="0.25">
      <c r="A46" s="41" t="s">
        <v>8</v>
      </c>
      <c r="B46" s="53" t="s">
        <v>80</v>
      </c>
      <c r="C46" s="47" t="s">
        <v>225</v>
      </c>
      <c r="D46" s="41" t="s">
        <v>164</v>
      </c>
      <c r="E46" s="8" t="s">
        <v>0</v>
      </c>
      <c r="F46" s="9">
        <f>F47+F48+F49+F50</f>
        <v>7869.97</v>
      </c>
      <c r="G46" s="87" t="s">
        <v>248</v>
      </c>
    </row>
    <row r="47" spans="1:7" ht="45" x14ac:dyDescent="0.25">
      <c r="A47" s="42"/>
      <c r="B47" s="54"/>
      <c r="C47" s="48"/>
      <c r="D47" s="42"/>
      <c r="E47" s="8" t="s">
        <v>1</v>
      </c>
      <c r="F47" s="9">
        <f>F52+F57</f>
        <v>0</v>
      </c>
      <c r="G47" s="88"/>
    </row>
    <row r="48" spans="1:7" ht="45" x14ac:dyDescent="0.25">
      <c r="A48" s="42"/>
      <c r="B48" s="54"/>
      <c r="C48" s="48"/>
      <c r="D48" s="42"/>
      <c r="E48" s="8" t="s">
        <v>49</v>
      </c>
      <c r="F48" s="9">
        <v>0</v>
      </c>
      <c r="G48" s="88"/>
    </row>
    <row r="49" spans="1:7" ht="30" x14ac:dyDescent="0.25">
      <c r="A49" s="42"/>
      <c r="B49" s="54"/>
      <c r="C49" s="48"/>
      <c r="D49" s="42"/>
      <c r="E49" s="8" t="s">
        <v>48</v>
      </c>
      <c r="F49" s="9">
        <f>406+7463.97</f>
        <v>7869.97</v>
      </c>
      <c r="G49" s="88"/>
    </row>
    <row r="50" spans="1:7" ht="30" x14ac:dyDescent="0.25">
      <c r="A50" s="43"/>
      <c r="B50" s="55"/>
      <c r="C50" s="49"/>
      <c r="D50" s="43"/>
      <c r="E50" s="8" t="s">
        <v>2</v>
      </c>
      <c r="F50" s="9">
        <f>F55+F60</f>
        <v>0</v>
      </c>
      <c r="G50" s="88"/>
    </row>
    <row r="51" spans="1:7" ht="15" customHeight="1" x14ac:dyDescent="0.25">
      <c r="A51" s="41" t="s">
        <v>52</v>
      </c>
      <c r="B51" s="53" t="s">
        <v>81</v>
      </c>
      <c r="C51" s="47" t="s">
        <v>225</v>
      </c>
      <c r="D51" s="41" t="s">
        <v>163</v>
      </c>
      <c r="E51" s="8" t="s">
        <v>0</v>
      </c>
      <c r="F51" s="9">
        <f>F52+F53+F54+F55</f>
        <v>89.8</v>
      </c>
      <c r="G51" s="88"/>
    </row>
    <row r="52" spans="1:7" ht="45" x14ac:dyDescent="0.25">
      <c r="A52" s="42"/>
      <c r="B52" s="54"/>
      <c r="C52" s="48"/>
      <c r="D52" s="42"/>
      <c r="E52" s="8" t="s">
        <v>1</v>
      </c>
      <c r="F52" s="9">
        <v>0</v>
      </c>
      <c r="G52" s="88"/>
    </row>
    <row r="53" spans="1:7" ht="45" x14ac:dyDescent="0.25">
      <c r="A53" s="42"/>
      <c r="B53" s="54"/>
      <c r="C53" s="48"/>
      <c r="D53" s="42"/>
      <c r="E53" s="8" t="s">
        <v>49</v>
      </c>
      <c r="F53" s="9">
        <v>0</v>
      </c>
      <c r="G53" s="88"/>
    </row>
    <row r="54" spans="1:7" ht="30" x14ac:dyDescent="0.25">
      <c r="A54" s="42"/>
      <c r="B54" s="54"/>
      <c r="C54" s="48"/>
      <c r="D54" s="42"/>
      <c r="E54" s="8" t="s">
        <v>48</v>
      </c>
      <c r="F54" s="9">
        <v>89.8</v>
      </c>
      <c r="G54" s="88"/>
    </row>
    <row r="55" spans="1:7" ht="30" customHeight="1" x14ac:dyDescent="0.25">
      <c r="A55" s="43"/>
      <c r="B55" s="55"/>
      <c r="C55" s="49"/>
      <c r="D55" s="43"/>
      <c r="E55" s="8" t="s">
        <v>2</v>
      </c>
      <c r="F55" s="9">
        <v>0</v>
      </c>
      <c r="G55" s="88"/>
    </row>
    <row r="56" spans="1:7" ht="15" customHeight="1" x14ac:dyDescent="0.25">
      <c r="A56" s="41" t="s">
        <v>53</v>
      </c>
      <c r="B56" s="53" t="s">
        <v>111</v>
      </c>
      <c r="C56" s="47" t="s">
        <v>225</v>
      </c>
      <c r="D56" s="41" t="s">
        <v>165</v>
      </c>
      <c r="E56" s="8" t="s">
        <v>0</v>
      </c>
      <c r="F56" s="9">
        <f>F57+F58+F59+F60</f>
        <v>1227.02</v>
      </c>
      <c r="G56" s="88"/>
    </row>
    <row r="57" spans="1:7" ht="42.75" customHeight="1" x14ac:dyDescent="0.25">
      <c r="A57" s="42"/>
      <c r="B57" s="54"/>
      <c r="C57" s="48"/>
      <c r="D57" s="42"/>
      <c r="E57" s="8" t="s">
        <v>1</v>
      </c>
      <c r="F57" s="9">
        <v>0</v>
      </c>
      <c r="G57" s="88"/>
    </row>
    <row r="58" spans="1:7" ht="45" x14ac:dyDescent="0.25">
      <c r="A58" s="42"/>
      <c r="B58" s="54"/>
      <c r="C58" s="48"/>
      <c r="D58" s="42"/>
      <c r="E58" s="8" t="s">
        <v>49</v>
      </c>
      <c r="F58" s="9">
        <v>1190.21</v>
      </c>
      <c r="G58" s="88"/>
    </row>
    <row r="59" spans="1:7" ht="30" x14ac:dyDescent="0.25">
      <c r="A59" s="42"/>
      <c r="B59" s="54"/>
      <c r="C59" s="48"/>
      <c r="D59" s="42"/>
      <c r="E59" s="8" t="s">
        <v>48</v>
      </c>
      <c r="F59" s="9">
        <v>36.81</v>
      </c>
      <c r="G59" s="88"/>
    </row>
    <row r="60" spans="1:7" ht="15" customHeight="1" x14ac:dyDescent="0.25">
      <c r="A60" s="43"/>
      <c r="B60" s="55"/>
      <c r="C60" s="49"/>
      <c r="D60" s="43"/>
      <c r="E60" s="8" t="s">
        <v>2</v>
      </c>
      <c r="F60" s="9">
        <v>0</v>
      </c>
      <c r="G60" s="89"/>
    </row>
    <row r="61" spans="1:7" ht="15" customHeight="1" x14ac:dyDescent="0.25">
      <c r="A61" s="41" t="s">
        <v>102</v>
      </c>
      <c r="B61" s="53" t="s">
        <v>103</v>
      </c>
      <c r="C61" s="47" t="s">
        <v>225</v>
      </c>
      <c r="D61" s="41" t="s">
        <v>166</v>
      </c>
      <c r="E61" s="8" t="s">
        <v>0</v>
      </c>
      <c r="F61" s="9">
        <f>F62+F63+F64+F65</f>
        <v>2272.73</v>
      </c>
      <c r="G61" s="87" t="s">
        <v>151</v>
      </c>
    </row>
    <row r="62" spans="1:7" ht="45" x14ac:dyDescent="0.25">
      <c r="A62" s="42"/>
      <c r="B62" s="54"/>
      <c r="C62" s="48"/>
      <c r="D62" s="42"/>
      <c r="E62" s="8" t="s">
        <v>1</v>
      </c>
      <c r="F62" s="9">
        <v>0</v>
      </c>
      <c r="G62" s="88"/>
    </row>
    <row r="63" spans="1:7" ht="57" customHeight="1" x14ac:dyDescent="0.25">
      <c r="A63" s="42"/>
      <c r="B63" s="54"/>
      <c r="C63" s="48"/>
      <c r="D63" s="42"/>
      <c r="E63" s="8" t="s">
        <v>49</v>
      </c>
      <c r="F63" s="9">
        <v>2250</v>
      </c>
      <c r="G63" s="88"/>
    </row>
    <row r="64" spans="1:7" ht="41.25" customHeight="1" x14ac:dyDescent="0.25">
      <c r="A64" s="42"/>
      <c r="B64" s="54"/>
      <c r="C64" s="48"/>
      <c r="D64" s="42"/>
      <c r="E64" s="8" t="s">
        <v>48</v>
      </c>
      <c r="F64" s="9">
        <v>22.73</v>
      </c>
      <c r="G64" s="88"/>
    </row>
    <row r="65" spans="1:7" ht="30.75" customHeight="1" x14ac:dyDescent="0.25">
      <c r="A65" s="42"/>
      <c r="B65" s="55"/>
      <c r="C65" s="49"/>
      <c r="D65" s="43"/>
      <c r="E65" s="36" t="s">
        <v>2</v>
      </c>
      <c r="F65" s="16">
        <v>0</v>
      </c>
      <c r="G65" s="89"/>
    </row>
    <row r="66" spans="1:7" x14ac:dyDescent="0.25">
      <c r="A66" s="60" t="s">
        <v>123</v>
      </c>
      <c r="B66" s="61"/>
      <c r="C66" s="61"/>
      <c r="D66" s="61"/>
      <c r="E66" s="61"/>
      <c r="F66" s="61"/>
      <c r="G66" s="62"/>
    </row>
    <row r="67" spans="1:7" x14ac:dyDescent="0.25">
      <c r="A67" s="60" t="s">
        <v>124</v>
      </c>
      <c r="B67" s="61"/>
      <c r="C67" s="61"/>
      <c r="D67" s="61"/>
      <c r="E67" s="61"/>
      <c r="F67" s="61"/>
      <c r="G67" s="62"/>
    </row>
    <row r="68" spans="1:7" ht="45" customHeight="1" x14ac:dyDescent="0.25">
      <c r="A68" s="60" t="s">
        <v>125</v>
      </c>
      <c r="B68" s="61"/>
      <c r="C68" s="61"/>
      <c r="D68" s="61"/>
      <c r="E68" s="61"/>
      <c r="F68" s="61"/>
      <c r="G68" s="62"/>
    </row>
    <row r="69" spans="1:7" x14ac:dyDescent="0.25">
      <c r="A69" s="63" t="s">
        <v>120</v>
      </c>
      <c r="B69" s="64"/>
      <c r="C69" s="64"/>
      <c r="D69" s="64"/>
      <c r="E69" s="64"/>
      <c r="F69" s="64"/>
      <c r="G69" s="65"/>
    </row>
    <row r="70" spans="1:7" ht="17.25" customHeight="1" x14ac:dyDescent="0.25">
      <c r="A70" s="41">
        <v>2</v>
      </c>
      <c r="B70" s="53" t="s">
        <v>22</v>
      </c>
      <c r="C70" s="47" t="s">
        <v>225</v>
      </c>
      <c r="D70" s="41" t="s">
        <v>167</v>
      </c>
      <c r="E70" s="8" t="s">
        <v>0</v>
      </c>
      <c r="F70" s="29">
        <f>F71+F72+F73</f>
        <v>437229.05</v>
      </c>
      <c r="G70" s="87" t="s">
        <v>152</v>
      </c>
    </row>
    <row r="71" spans="1:7" ht="45" x14ac:dyDescent="0.25">
      <c r="A71" s="42"/>
      <c r="B71" s="54"/>
      <c r="C71" s="48"/>
      <c r="D71" s="42"/>
      <c r="E71" s="8" t="s">
        <v>1</v>
      </c>
      <c r="F71" s="9">
        <f>F76+F93+F133</f>
        <v>38647.96</v>
      </c>
      <c r="G71" s="88"/>
    </row>
    <row r="72" spans="1:7" ht="45" x14ac:dyDescent="0.25">
      <c r="A72" s="42"/>
      <c r="B72" s="54"/>
      <c r="C72" s="48"/>
      <c r="D72" s="42"/>
      <c r="E72" s="8" t="s">
        <v>49</v>
      </c>
      <c r="F72" s="9">
        <f>F77+F82+F94+F134</f>
        <v>218803.11</v>
      </c>
      <c r="G72" s="88"/>
    </row>
    <row r="73" spans="1:7" ht="30" x14ac:dyDescent="0.25">
      <c r="A73" s="42"/>
      <c r="B73" s="54"/>
      <c r="C73" s="48"/>
      <c r="D73" s="42"/>
      <c r="E73" s="8" t="s">
        <v>48</v>
      </c>
      <c r="F73" s="9">
        <f t="shared" ref="F73:F74" si="0">F78+F83+F95+F135</f>
        <v>179777.98</v>
      </c>
      <c r="G73" s="88"/>
    </row>
    <row r="74" spans="1:7" ht="30" x14ac:dyDescent="0.25">
      <c r="A74" s="43"/>
      <c r="B74" s="55"/>
      <c r="C74" s="49"/>
      <c r="D74" s="43"/>
      <c r="E74" s="8" t="s">
        <v>2</v>
      </c>
      <c r="F74" s="9">
        <f t="shared" si="0"/>
        <v>0</v>
      </c>
      <c r="G74" s="89"/>
    </row>
    <row r="75" spans="1:7" ht="18" customHeight="1" x14ac:dyDescent="0.25">
      <c r="A75" s="41" t="s">
        <v>9</v>
      </c>
      <c r="B75" s="53" t="s">
        <v>82</v>
      </c>
      <c r="C75" s="47" t="s">
        <v>225</v>
      </c>
      <c r="D75" s="41" t="s">
        <v>168</v>
      </c>
      <c r="E75" s="8" t="s">
        <v>0</v>
      </c>
      <c r="F75" s="9">
        <f>F76+F77+F78+F79</f>
        <v>227113.11</v>
      </c>
      <c r="G75" s="87" t="s">
        <v>231</v>
      </c>
    </row>
    <row r="76" spans="1:7" ht="45" x14ac:dyDescent="0.25">
      <c r="A76" s="42"/>
      <c r="B76" s="54"/>
      <c r="C76" s="48"/>
      <c r="D76" s="42"/>
      <c r="E76" s="8" t="s">
        <v>1</v>
      </c>
      <c r="F76" s="9">
        <f>F81</f>
        <v>21060</v>
      </c>
      <c r="G76" s="88"/>
    </row>
    <row r="77" spans="1:7" ht="45" x14ac:dyDescent="0.25">
      <c r="A77" s="42"/>
      <c r="B77" s="54"/>
      <c r="C77" s="48"/>
      <c r="D77" s="42"/>
      <c r="E77" s="8" t="s">
        <v>49</v>
      </c>
      <c r="F77" s="9">
        <f>F87</f>
        <v>206053.11</v>
      </c>
      <c r="G77" s="88"/>
    </row>
    <row r="78" spans="1:7" ht="30" x14ac:dyDescent="0.25">
      <c r="A78" s="42"/>
      <c r="B78" s="54"/>
      <c r="C78" s="48"/>
      <c r="D78" s="42"/>
      <c r="E78" s="8" t="s">
        <v>48</v>
      </c>
      <c r="F78" s="9">
        <v>0</v>
      </c>
      <c r="G78" s="88"/>
    </row>
    <row r="79" spans="1:7" ht="30" x14ac:dyDescent="0.25">
      <c r="A79" s="43"/>
      <c r="B79" s="12"/>
      <c r="C79" s="49"/>
      <c r="D79" s="43"/>
      <c r="E79" s="8" t="s">
        <v>2</v>
      </c>
      <c r="F79" s="9">
        <v>0</v>
      </c>
      <c r="G79" s="88"/>
    </row>
    <row r="80" spans="1:7" ht="15" customHeight="1" x14ac:dyDescent="0.25">
      <c r="A80" s="41" t="s">
        <v>54</v>
      </c>
      <c r="B80" s="53" t="s">
        <v>55</v>
      </c>
      <c r="C80" s="47" t="s">
        <v>225</v>
      </c>
      <c r="D80" s="41" t="s">
        <v>169</v>
      </c>
      <c r="E80" s="8" t="s">
        <v>0</v>
      </c>
      <c r="F80" s="9">
        <f>F81+F82+F83+F84</f>
        <v>21060</v>
      </c>
      <c r="G80" s="88"/>
    </row>
    <row r="81" spans="1:7" ht="45" x14ac:dyDescent="0.25">
      <c r="A81" s="42"/>
      <c r="B81" s="54"/>
      <c r="C81" s="48"/>
      <c r="D81" s="42"/>
      <c r="E81" s="8" t="s">
        <v>1</v>
      </c>
      <c r="F81" s="9">
        <v>21060</v>
      </c>
      <c r="G81" s="88"/>
    </row>
    <row r="82" spans="1:7" ht="45" x14ac:dyDescent="0.25">
      <c r="A82" s="42"/>
      <c r="B82" s="54"/>
      <c r="C82" s="48"/>
      <c r="D82" s="42"/>
      <c r="E82" s="8" t="s">
        <v>49</v>
      </c>
      <c r="F82" s="9">
        <v>0</v>
      </c>
      <c r="G82" s="88"/>
    </row>
    <row r="83" spans="1:7" ht="30" x14ac:dyDescent="0.25">
      <c r="A83" s="42"/>
      <c r="B83" s="54"/>
      <c r="C83" s="48"/>
      <c r="D83" s="42"/>
      <c r="E83" s="8" t="s">
        <v>48</v>
      </c>
      <c r="F83" s="9">
        <v>0</v>
      </c>
      <c r="G83" s="88"/>
    </row>
    <row r="84" spans="1:7" ht="30" x14ac:dyDescent="0.25">
      <c r="A84" s="43"/>
      <c r="B84" s="55"/>
      <c r="C84" s="49"/>
      <c r="D84" s="43"/>
      <c r="E84" s="8" t="s">
        <v>2</v>
      </c>
      <c r="F84" s="9">
        <v>0</v>
      </c>
      <c r="G84" s="88"/>
    </row>
    <row r="85" spans="1:7" ht="15" customHeight="1" x14ac:dyDescent="0.25">
      <c r="A85" s="41" t="s">
        <v>56</v>
      </c>
      <c r="B85" s="53" t="s">
        <v>83</v>
      </c>
      <c r="C85" s="47" t="s">
        <v>225</v>
      </c>
      <c r="D85" s="41" t="s">
        <v>168</v>
      </c>
      <c r="E85" s="8" t="s">
        <v>0</v>
      </c>
      <c r="F85" s="9">
        <f>F87</f>
        <v>206053.11</v>
      </c>
      <c r="G85" s="88"/>
    </row>
    <row r="86" spans="1:7" ht="45" x14ac:dyDescent="0.25">
      <c r="A86" s="42"/>
      <c r="B86" s="54"/>
      <c r="C86" s="48"/>
      <c r="D86" s="42"/>
      <c r="E86" s="8" t="s">
        <v>1</v>
      </c>
      <c r="F86" s="9">
        <v>0</v>
      </c>
      <c r="G86" s="88"/>
    </row>
    <row r="87" spans="1:7" ht="45" x14ac:dyDescent="0.25">
      <c r="A87" s="42"/>
      <c r="B87" s="54"/>
      <c r="C87" s="48"/>
      <c r="D87" s="42"/>
      <c r="E87" s="8" t="s">
        <v>49</v>
      </c>
      <c r="F87" s="9">
        <v>206053.11</v>
      </c>
      <c r="G87" s="88"/>
    </row>
    <row r="88" spans="1:7" ht="30" x14ac:dyDescent="0.25">
      <c r="A88" s="42"/>
      <c r="B88" s="54"/>
      <c r="C88" s="48"/>
      <c r="D88" s="42"/>
      <c r="E88" s="8" t="s">
        <v>48</v>
      </c>
      <c r="F88" s="9">
        <v>0</v>
      </c>
      <c r="G88" s="88"/>
    </row>
    <row r="89" spans="1:7" ht="30" x14ac:dyDescent="0.25">
      <c r="A89" s="42"/>
      <c r="B89" s="55"/>
      <c r="C89" s="49"/>
      <c r="D89" s="43"/>
      <c r="E89" s="36" t="s">
        <v>2</v>
      </c>
      <c r="F89" s="16">
        <v>0</v>
      </c>
      <c r="G89" s="89"/>
    </row>
    <row r="90" spans="1:7" x14ac:dyDescent="0.25">
      <c r="A90" s="60" t="s">
        <v>210</v>
      </c>
      <c r="B90" s="61"/>
      <c r="C90" s="61"/>
      <c r="D90" s="61"/>
      <c r="E90" s="61"/>
      <c r="F90" s="61"/>
      <c r="G90" s="62"/>
    </row>
    <row r="91" spans="1:7" x14ac:dyDescent="0.25">
      <c r="A91" s="63" t="s">
        <v>122</v>
      </c>
      <c r="B91" s="64"/>
      <c r="C91" s="64"/>
      <c r="D91" s="64"/>
      <c r="E91" s="64"/>
      <c r="F91" s="64"/>
      <c r="G91" s="65"/>
    </row>
    <row r="92" spans="1:7" ht="15" customHeight="1" x14ac:dyDescent="0.25">
      <c r="A92" s="41" t="s">
        <v>68</v>
      </c>
      <c r="B92" s="53" t="s">
        <v>57</v>
      </c>
      <c r="C92" s="47" t="s">
        <v>225</v>
      </c>
      <c r="D92" s="41" t="s">
        <v>170</v>
      </c>
      <c r="E92" s="8" t="s">
        <v>0</v>
      </c>
      <c r="F92" s="9">
        <f>F94+F95</f>
        <v>183134.27000000002</v>
      </c>
      <c r="G92" s="87" t="s">
        <v>207</v>
      </c>
    </row>
    <row r="93" spans="1:7" ht="45" x14ac:dyDescent="0.25">
      <c r="A93" s="42"/>
      <c r="B93" s="54"/>
      <c r="C93" s="48"/>
      <c r="D93" s="42"/>
      <c r="E93" s="8" t="s">
        <v>1</v>
      </c>
      <c r="F93" s="9">
        <f>F98+F103+F108+F113</f>
        <v>0</v>
      </c>
      <c r="G93" s="88"/>
    </row>
    <row r="94" spans="1:7" ht="45" x14ac:dyDescent="0.25">
      <c r="A94" s="42"/>
      <c r="B94" s="54"/>
      <c r="C94" s="48"/>
      <c r="D94" s="42"/>
      <c r="E94" s="8" t="s">
        <v>49</v>
      </c>
      <c r="F94" s="9">
        <f>F99+F104+F109+F114+F129+F124</f>
        <v>3356.29</v>
      </c>
      <c r="G94" s="88"/>
    </row>
    <row r="95" spans="1:7" ht="30" x14ac:dyDescent="0.25">
      <c r="A95" s="42"/>
      <c r="B95" s="54"/>
      <c r="C95" s="48"/>
      <c r="D95" s="42"/>
      <c r="E95" s="8" t="s">
        <v>48</v>
      </c>
      <c r="F95" s="9">
        <f>F100+F105+F115+F120+F125+F130+F110</f>
        <v>179777.98</v>
      </c>
      <c r="G95" s="88"/>
    </row>
    <row r="96" spans="1:7" ht="30" x14ac:dyDescent="0.25">
      <c r="A96" s="43"/>
      <c r="B96" s="55"/>
      <c r="C96" s="49"/>
      <c r="D96" s="43"/>
      <c r="E96" s="8" t="s">
        <v>2</v>
      </c>
      <c r="F96" s="9">
        <f>F101+F106+F111+F116</f>
        <v>0</v>
      </c>
      <c r="G96" s="88"/>
    </row>
    <row r="97" spans="1:7" ht="18.75" customHeight="1" x14ac:dyDescent="0.25">
      <c r="A97" s="41" t="s">
        <v>69</v>
      </c>
      <c r="B97" s="53" t="s">
        <v>84</v>
      </c>
      <c r="C97" s="47" t="s">
        <v>225</v>
      </c>
      <c r="D97" s="41" t="s">
        <v>171</v>
      </c>
      <c r="E97" s="8" t="s">
        <v>0</v>
      </c>
      <c r="F97" s="9">
        <f>F98+F99+F100+F101</f>
        <v>69214.67</v>
      </c>
      <c r="G97" s="88"/>
    </row>
    <row r="98" spans="1:7" ht="45" x14ac:dyDescent="0.25">
      <c r="A98" s="42"/>
      <c r="B98" s="54"/>
      <c r="C98" s="48"/>
      <c r="D98" s="42"/>
      <c r="E98" s="8" t="s">
        <v>1</v>
      </c>
      <c r="F98" s="9">
        <v>0</v>
      </c>
      <c r="G98" s="88"/>
    </row>
    <row r="99" spans="1:7" ht="45" x14ac:dyDescent="0.25">
      <c r="A99" s="42"/>
      <c r="B99" s="54"/>
      <c r="C99" s="48"/>
      <c r="D99" s="42"/>
      <c r="E99" s="8" t="s">
        <v>49</v>
      </c>
      <c r="F99" s="9">
        <v>0</v>
      </c>
      <c r="G99" s="88"/>
    </row>
    <row r="100" spans="1:7" ht="30" x14ac:dyDescent="0.25">
      <c r="A100" s="42"/>
      <c r="B100" s="54"/>
      <c r="C100" s="48"/>
      <c r="D100" s="42"/>
      <c r="E100" s="8" t="s">
        <v>48</v>
      </c>
      <c r="F100" s="9">
        <v>69214.67</v>
      </c>
      <c r="G100" s="88"/>
    </row>
    <row r="101" spans="1:7" ht="30" x14ac:dyDescent="0.25">
      <c r="A101" s="43"/>
      <c r="B101" s="55"/>
      <c r="C101" s="49"/>
      <c r="D101" s="43"/>
      <c r="E101" s="8" t="s">
        <v>2</v>
      </c>
      <c r="F101" s="9">
        <v>0</v>
      </c>
      <c r="G101" s="88"/>
    </row>
    <row r="102" spans="1:7" ht="15" customHeight="1" x14ac:dyDescent="0.25">
      <c r="A102" s="41" t="s">
        <v>70</v>
      </c>
      <c r="B102" s="53" t="s">
        <v>85</v>
      </c>
      <c r="C102" s="47" t="s">
        <v>225</v>
      </c>
      <c r="D102" s="41" t="s">
        <v>172</v>
      </c>
      <c r="E102" s="8" t="s">
        <v>0</v>
      </c>
      <c r="F102" s="9">
        <f>F103+F104+F105+F106</f>
        <v>30038.14</v>
      </c>
      <c r="G102" s="88"/>
    </row>
    <row r="103" spans="1:7" ht="45" x14ac:dyDescent="0.25">
      <c r="A103" s="42"/>
      <c r="B103" s="54"/>
      <c r="C103" s="48"/>
      <c r="D103" s="42"/>
      <c r="E103" s="8" t="s">
        <v>1</v>
      </c>
      <c r="F103" s="9">
        <v>0</v>
      </c>
      <c r="G103" s="88"/>
    </row>
    <row r="104" spans="1:7" ht="45" x14ac:dyDescent="0.25">
      <c r="A104" s="42"/>
      <c r="B104" s="54"/>
      <c r="C104" s="48"/>
      <c r="D104" s="42"/>
      <c r="E104" s="8" t="s">
        <v>49</v>
      </c>
      <c r="F104" s="9">
        <v>0</v>
      </c>
      <c r="G104" s="88"/>
    </row>
    <row r="105" spans="1:7" ht="30" x14ac:dyDescent="0.25">
      <c r="A105" s="42"/>
      <c r="B105" s="54"/>
      <c r="C105" s="48"/>
      <c r="D105" s="42"/>
      <c r="E105" s="8" t="s">
        <v>48</v>
      </c>
      <c r="F105" s="9">
        <v>30038.14</v>
      </c>
      <c r="G105" s="88"/>
    </row>
    <row r="106" spans="1:7" ht="30" x14ac:dyDescent="0.25">
      <c r="A106" s="43"/>
      <c r="B106" s="55"/>
      <c r="C106" s="49"/>
      <c r="D106" s="43"/>
      <c r="E106" s="8" t="s">
        <v>2</v>
      </c>
      <c r="F106" s="9">
        <v>0</v>
      </c>
      <c r="G106" s="88"/>
    </row>
    <row r="107" spans="1:7" ht="15" customHeight="1" x14ac:dyDescent="0.25">
      <c r="A107" s="41" t="s">
        <v>88</v>
      </c>
      <c r="B107" s="53" t="s">
        <v>71</v>
      </c>
      <c r="C107" s="47" t="s">
        <v>225</v>
      </c>
      <c r="D107" s="41" t="s">
        <v>173</v>
      </c>
      <c r="E107" s="8" t="s">
        <v>0</v>
      </c>
      <c r="F107" s="9">
        <f>F108+F109+F110+F111</f>
        <v>18161.099999999999</v>
      </c>
      <c r="G107" s="88"/>
    </row>
    <row r="108" spans="1:7" ht="45" x14ac:dyDescent="0.25">
      <c r="A108" s="42"/>
      <c r="B108" s="54"/>
      <c r="C108" s="48"/>
      <c r="D108" s="42"/>
      <c r="E108" s="8" t="s">
        <v>1</v>
      </c>
      <c r="F108" s="9">
        <v>0</v>
      </c>
      <c r="G108" s="88"/>
    </row>
    <row r="109" spans="1:7" ht="45" x14ac:dyDescent="0.25">
      <c r="A109" s="42"/>
      <c r="B109" s="54"/>
      <c r="C109" s="48"/>
      <c r="D109" s="42"/>
      <c r="E109" s="8" t="s">
        <v>49</v>
      </c>
      <c r="F109" s="9">
        <v>0</v>
      </c>
      <c r="G109" s="88"/>
    </row>
    <row r="110" spans="1:7" ht="30" x14ac:dyDescent="0.25">
      <c r="A110" s="42"/>
      <c r="B110" s="54"/>
      <c r="C110" s="48"/>
      <c r="D110" s="42"/>
      <c r="E110" s="8" t="s">
        <v>48</v>
      </c>
      <c r="F110" s="9">
        <f>14768.98+3392.12</f>
        <v>18161.099999999999</v>
      </c>
      <c r="G110" s="88"/>
    </row>
    <row r="111" spans="1:7" ht="30" x14ac:dyDescent="0.25">
      <c r="A111" s="43"/>
      <c r="B111" s="55"/>
      <c r="C111" s="49"/>
      <c r="D111" s="43"/>
      <c r="E111" s="8" t="s">
        <v>2</v>
      </c>
      <c r="F111" s="9">
        <v>0</v>
      </c>
      <c r="G111" s="89"/>
    </row>
    <row r="112" spans="1:7" ht="15" customHeight="1" x14ac:dyDescent="0.25">
      <c r="A112" s="66" t="s">
        <v>89</v>
      </c>
      <c r="B112" s="53" t="s">
        <v>86</v>
      </c>
      <c r="C112" s="47" t="s">
        <v>225</v>
      </c>
      <c r="D112" s="41" t="s">
        <v>174</v>
      </c>
      <c r="E112" s="8" t="s">
        <v>0</v>
      </c>
      <c r="F112" s="9">
        <f>F115</f>
        <v>62122.94</v>
      </c>
      <c r="G112" s="87" t="s">
        <v>152</v>
      </c>
    </row>
    <row r="113" spans="1:7" ht="45" x14ac:dyDescent="0.25">
      <c r="A113" s="67"/>
      <c r="B113" s="54"/>
      <c r="C113" s="48"/>
      <c r="D113" s="42"/>
      <c r="E113" s="8" t="s">
        <v>1</v>
      </c>
      <c r="F113" s="9">
        <f>F118+F123</f>
        <v>0</v>
      </c>
      <c r="G113" s="88"/>
    </row>
    <row r="114" spans="1:7" ht="45" x14ac:dyDescent="0.25">
      <c r="A114" s="67"/>
      <c r="B114" s="54"/>
      <c r="C114" s="48"/>
      <c r="D114" s="42"/>
      <c r="E114" s="8" t="s">
        <v>49</v>
      </c>
      <c r="F114" s="9">
        <v>0</v>
      </c>
      <c r="G114" s="88"/>
    </row>
    <row r="115" spans="1:7" ht="30" x14ac:dyDescent="0.25">
      <c r="A115" s="67"/>
      <c r="B115" s="54"/>
      <c r="C115" s="48"/>
      <c r="D115" s="42"/>
      <c r="E115" s="8" t="s">
        <v>48</v>
      </c>
      <c r="F115" s="9">
        <f>100+62022.94</f>
        <v>62122.94</v>
      </c>
      <c r="G115" s="88"/>
    </row>
    <row r="116" spans="1:7" ht="30" x14ac:dyDescent="0.25">
      <c r="A116" s="68"/>
      <c r="B116" s="55"/>
      <c r="C116" s="49"/>
      <c r="D116" s="43"/>
      <c r="E116" s="8" t="s">
        <v>2</v>
      </c>
      <c r="F116" s="9">
        <f>F121+F126</f>
        <v>0</v>
      </c>
      <c r="G116" s="88"/>
    </row>
    <row r="117" spans="1:7" ht="17.25" customHeight="1" x14ac:dyDescent="0.25">
      <c r="A117" s="41" t="s">
        <v>90</v>
      </c>
      <c r="B117" s="53" t="s">
        <v>87</v>
      </c>
      <c r="C117" s="47" t="s">
        <v>225</v>
      </c>
      <c r="D117" s="41" t="s">
        <v>175</v>
      </c>
      <c r="E117" s="8" t="s">
        <v>0</v>
      </c>
      <c r="F117" s="9">
        <f>F118+F119+F120+F121</f>
        <v>187</v>
      </c>
      <c r="G117" s="88"/>
    </row>
    <row r="118" spans="1:7" ht="45" x14ac:dyDescent="0.25">
      <c r="A118" s="42"/>
      <c r="B118" s="54"/>
      <c r="C118" s="48"/>
      <c r="D118" s="42"/>
      <c r="E118" s="8" t="s">
        <v>1</v>
      </c>
      <c r="F118" s="9">
        <v>0</v>
      </c>
      <c r="G118" s="88"/>
    </row>
    <row r="119" spans="1:7" ht="45" x14ac:dyDescent="0.25">
      <c r="A119" s="42"/>
      <c r="B119" s="54"/>
      <c r="C119" s="48"/>
      <c r="D119" s="42"/>
      <c r="E119" s="8" t="s">
        <v>49</v>
      </c>
      <c r="F119" s="9">
        <v>0</v>
      </c>
      <c r="G119" s="88"/>
    </row>
    <row r="120" spans="1:7" ht="30" x14ac:dyDescent="0.25">
      <c r="A120" s="42"/>
      <c r="B120" s="54"/>
      <c r="C120" s="48"/>
      <c r="D120" s="42"/>
      <c r="E120" s="8" t="s">
        <v>48</v>
      </c>
      <c r="F120" s="9">
        <v>187</v>
      </c>
      <c r="G120" s="88"/>
    </row>
    <row r="121" spans="1:7" ht="30" x14ac:dyDescent="0.25">
      <c r="A121" s="43"/>
      <c r="B121" s="55"/>
      <c r="C121" s="49"/>
      <c r="D121" s="43"/>
      <c r="E121" s="8" t="s">
        <v>2</v>
      </c>
      <c r="F121" s="9">
        <v>0</v>
      </c>
      <c r="G121" s="88"/>
    </row>
    <row r="122" spans="1:7" ht="15" customHeight="1" x14ac:dyDescent="0.25">
      <c r="A122" s="41" t="s">
        <v>112</v>
      </c>
      <c r="B122" s="53" t="s">
        <v>104</v>
      </c>
      <c r="C122" s="47" t="s">
        <v>225</v>
      </c>
      <c r="D122" s="41" t="s">
        <v>243</v>
      </c>
      <c r="E122" s="8" t="s">
        <v>0</v>
      </c>
      <c r="F122" s="9">
        <f>F123+F124+F125+F126</f>
        <v>1001.3299999999999</v>
      </c>
      <c r="G122" s="88"/>
    </row>
    <row r="123" spans="1:7" ht="45" x14ac:dyDescent="0.25">
      <c r="A123" s="42"/>
      <c r="B123" s="54"/>
      <c r="C123" s="48"/>
      <c r="D123" s="42"/>
      <c r="E123" s="8" t="s">
        <v>1</v>
      </c>
      <c r="F123" s="9">
        <v>0</v>
      </c>
      <c r="G123" s="88"/>
    </row>
    <row r="124" spans="1:7" ht="45" x14ac:dyDescent="0.25">
      <c r="A124" s="42"/>
      <c r="B124" s="54"/>
      <c r="C124" s="48"/>
      <c r="D124" s="42"/>
      <c r="E124" s="8" t="s">
        <v>49</v>
      </c>
      <c r="F124" s="9">
        <v>971.29</v>
      </c>
      <c r="G124" s="88"/>
    </row>
    <row r="125" spans="1:7" ht="30" x14ac:dyDescent="0.25">
      <c r="A125" s="42"/>
      <c r="B125" s="54"/>
      <c r="C125" s="48"/>
      <c r="D125" s="42"/>
      <c r="E125" s="8" t="s">
        <v>48</v>
      </c>
      <c r="F125" s="9">
        <v>30.04</v>
      </c>
      <c r="G125" s="88"/>
    </row>
    <row r="126" spans="1:7" ht="30" x14ac:dyDescent="0.25">
      <c r="A126" s="43"/>
      <c r="B126" s="55"/>
      <c r="C126" s="49"/>
      <c r="D126" s="43"/>
      <c r="E126" s="8" t="s">
        <v>2</v>
      </c>
      <c r="F126" s="9">
        <v>0</v>
      </c>
      <c r="G126" s="88"/>
    </row>
    <row r="127" spans="1:7" ht="15" customHeight="1" x14ac:dyDescent="0.25">
      <c r="A127" s="41" t="s">
        <v>113</v>
      </c>
      <c r="B127" s="53" t="s">
        <v>114</v>
      </c>
      <c r="C127" s="47" t="s">
        <v>225</v>
      </c>
      <c r="D127" s="41" t="s">
        <v>237</v>
      </c>
      <c r="E127" s="8" t="s">
        <v>0</v>
      </c>
      <c r="F127" s="9">
        <f>F128+F129+F130+F131</f>
        <v>2409.09</v>
      </c>
      <c r="G127" s="88"/>
    </row>
    <row r="128" spans="1:7" ht="45" x14ac:dyDescent="0.25">
      <c r="A128" s="42"/>
      <c r="B128" s="54"/>
      <c r="C128" s="48"/>
      <c r="D128" s="42"/>
      <c r="E128" s="8" t="s">
        <v>1</v>
      </c>
      <c r="F128" s="9">
        <v>0</v>
      </c>
      <c r="G128" s="88"/>
    </row>
    <row r="129" spans="1:7" ht="45" x14ac:dyDescent="0.25">
      <c r="A129" s="42"/>
      <c r="B129" s="54"/>
      <c r="C129" s="48"/>
      <c r="D129" s="42"/>
      <c r="E129" s="8" t="s">
        <v>49</v>
      </c>
      <c r="F129" s="9">
        <v>2385</v>
      </c>
      <c r="G129" s="88"/>
    </row>
    <row r="130" spans="1:7" ht="30" x14ac:dyDescent="0.25">
      <c r="A130" s="42"/>
      <c r="B130" s="54"/>
      <c r="C130" s="48"/>
      <c r="D130" s="42"/>
      <c r="E130" s="8" t="s">
        <v>48</v>
      </c>
      <c r="F130" s="9">
        <v>24.09</v>
      </c>
      <c r="G130" s="88"/>
    </row>
    <row r="131" spans="1:7" ht="30" x14ac:dyDescent="0.25">
      <c r="A131" s="43"/>
      <c r="B131" s="55"/>
      <c r="C131" s="49"/>
      <c r="D131" s="43"/>
      <c r="E131" s="8" t="s">
        <v>2</v>
      </c>
      <c r="F131" s="9">
        <v>0</v>
      </c>
      <c r="G131" s="88"/>
    </row>
    <row r="132" spans="1:7" ht="15" customHeight="1" x14ac:dyDescent="0.25">
      <c r="A132" s="41" t="s">
        <v>73</v>
      </c>
      <c r="B132" s="53" t="s">
        <v>72</v>
      </c>
      <c r="C132" s="47" t="s">
        <v>225</v>
      </c>
      <c r="D132" s="41" t="s">
        <v>176</v>
      </c>
      <c r="E132" s="8" t="s">
        <v>0</v>
      </c>
      <c r="F132" s="9">
        <f t="shared" ref="F132:F136" si="1">F137+F142</f>
        <v>26981.67</v>
      </c>
      <c r="G132" s="88"/>
    </row>
    <row r="133" spans="1:7" ht="45" x14ac:dyDescent="0.25">
      <c r="A133" s="42"/>
      <c r="B133" s="54"/>
      <c r="C133" s="48"/>
      <c r="D133" s="42"/>
      <c r="E133" s="8" t="s">
        <v>1</v>
      </c>
      <c r="F133" s="9">
        <f t="shared" si="1"/>
        <v>17587.96</v>
      </c>
      <c r="G133" s="88"/>
    </row>
    <row r="134" spans="1:7" ht="45" x14ac:dyDescent="0.25">
      <c r="A134" s="42"/>
      <c r="B134" s="54"/>
      <c r="C134" s="48"/>
      <c r="D134" s="42"/>
      <c r="E134" s="8" t="s">
        <v>49</v>
      </c>
      <c r="F134" s="9">
        <f t="shared" si="1"/>
        <v>9393.7099999999991</v>
      </c>
      <c r="G134" s="88"/>
    </row>
    <row r="135" spans="1:7" ht="30" x14ac:dyDescent="0.25">
      <c r="A135" s="42"/>
      <c r="B135" s="54"/>
      <c r="C135" s="48"/>
      <c r="D135" s="42"/>
      <c r="E135" s="8" t="s">
        <v>48</v>
      </c>
      <c r="F135" s="9">
        <f t="shared" si="1"/>
        <v>0</v>
      </c>
      <c r="G135" s="88"/>
    </row>
    <row r="136" spans="1:7" ht="30" x14ac:dyDescent="0.25">
      <c r="A136" s="43"/>
      <c r="B136" s="55"/>
      <c r="C136" s="49"/>
      <c r="D136" s="43"/>
      <c r="E136" s="8" t="s">
        <v>2</v>
      </c>
      <c r="F136" s="9">
        <f t="shared" si="1"/>
        <v>0</v>
      </c>
      <c r="G136" s="88"/>
    </row>
    <row r="137" spans="1:7" ht="20.25" customHeight="1" x14ac:dyDescent="0.25">
      <c r="A137" s="41" t="s">
        <v>74</v>
      </c>
      <c r="B137" s="53" t="s">
        <v>91</v>
      </c>
      <c r="C137" s="47" t="s">
        <v>225</v>
      </c>
      <c r="D137" s="41" t="s">
        <v>241</v>
      </c>
      <c r="E137" s="8" t="s">
        <v>0</v>
      </c>
      <c r="F137" s="9">
        <f>F138+F139+F140+F141</f>
        <v>6043.62</v>
      </c>
      <c r="G137" s="88"/>
    </row>
    <row r="138" spans="1:7" ht="45" x14ac:dyDescent="0.25">
      <c r="A138" s="42"/>
      <c r="B138" s="54"/>
      <c r="C138" s="48"/>
      <c r="D138" s="42"/>
      <c r="E138" s="8" t="s">
        <v>1</v>
      </c>
      <c r="F138" s="9">
        <v>0</v>
      </c>
      <c r="G138" s="88"/>
    </row>
    <row r="139" spans="1:7" ht="45" x14ac:dyDescent="0.25">
      <c r="A139" s="42"/>
      <c r="B139" s="54"/>
      <c r="C139" s="48"/>
      <c r="D139" s="42"/>
      <c r="E139" s="8" t="s">
        <v>49</v>
      </c>
      <c r="F139" s="9">
        <f>5543.62+500</f>
        <v>6043.62</v>
      </c>
      <c r="G139" s="88"/>
    </row>
    <row r="140" spans="1:7" ht="25.5" customHeight="1" x14ac:dyDescent="0.25">
      <c r="A140" s="42"/>
      <c r="B140" s="54"/>
      <c r="C140" s="48"/>
      <c r="D140" s="42"/>
      <c r="E140" s="8" t="s">
        <v>48</v>
      </c>
      <c r="F140" s="9">
        <v>0</v>
      </c>
      <c r="G140" s="88"/>
    </row>
    <row r="141" spans="1:7" ht="30" x14ac:dyDescent="0.25">
      <c r="A141" s="43"/>
      <c r="B141" s="12"/>
      <c r="C141" s="49"/>
      <c r="D141" s="43"/>
      <c r="E141" s="8" t="s">
        <v>2</v>
      </c>
      <c r="F141" s="9">
        <v>0</v>
      </c>
      <c r="G141" s="88"/>
    </row>
    <row r="142" spans="1:7" ht="20.25" customHeight="1" x14ac:dyDescent="0.25">
      <c r="A142" s="41" t="s">
        <v>75</v>
      </c>
      <c r="B142" s="103" t="s">
        <v>92</v>
      </c>
      <c r="C142" s="47" t="s">
        <v>225</v>
      </c>
      <c r="D142" s="100" t="s">
        <v>245</v>
      </c>
      <c r="E142" s="8" t="s">
        <v>0</v>
      </c>
      <c r="F142" s="9">
        <f>F143+F144+F145+F146</f>
        <v>20938.05</v>
      </c>
      <c r="G142" s="88"/>
    </row>
    <row r="143" spans="1:7" ht="45" x14ac:dyDescent="0.25">
      <c r="A143" s="42"/>
      <c r="B143" s="104"/>
      <c r="C143" s="48"/>
      <c r="D143" s="101"/>
      <c r="E143" s="8" t="s">
        <v>1</v>
      </c>
      <c r="F143" s="9">
        <v>17587.96</v>
      </c>
      <c r="G143" s="88"/>
    </row>
    <row r="144" spans="1:7" ht="45" x14ac:dyDescent="0.25">
      <c r="A144" s="42"/>
      <c r="B144" s="104"/>
      <c r="C144" s="48"/>
      <c r="D144" s="101"/>
      <c r="E144" s="8" t="s">
        <v>49</v>
      </c>
      <c r="F144" s="9">
        <v>3350.09</v>
      </c>
      <c r="G144" s="88"/>
    </row>
    <row r="145" spans="1:7" ht="30" x14ac:dyDescent="0.25">
      <c r="A145" s="42"/>
      <c r="B145" s="104"/>
      <c r="C145" s="48"/>
      <c r="D145" s="101"/>
      <c r="E145" s="8" t="s">
        <v>48</v>
      </c>
      <c r="F145" s="9">
        <v>0</v>
      </c>
      <c r="G145" s="88"/>
    </row>
    <row r="146" spans="1:7" ht="30" x14ac:dyDescent="0.25">
      <c r="A146" s="42"/>
      <c r="B146" s="105"/>
      <c r="C146" s="49"/>
      <c r="D146" s="102"/>
      <c r="E146" s="36" t="s">
        <v>2</v>
      </c>
      <c r="F146" s="16">
        <v>0</v>
      </c>
      <c r="G146" s="89"/>
    </row>
    <row r="147" spans="1:7" x14ac:dyDescent="0.25">
      <c r="A147" s="60" t="s">
        <v>126</v>
      </c>
      <c r="B147" s="61"/>
      <c r="C147" s="61"/>
      <c r="D147" s="61"/>
      <c r="E147" s="61"/>
      <c r="F147" s="61"/>
      <c r="G147" s="62"/>
    </row>
    <row r="148" spans="1:7" x14ac:dyDescent="0.25">
      <c r="A148" s="60" t="s">
        <v>127</v>
      </c>
      <c r="B148" s="61"/>
      <c r="C148" s="61"/>
      <c r="D148" s="61"/>
      <c r="E148" s="61"/>
      <c r="F148" s="61"/>
      <c r="G148" s="62"/>
    </row>
    <row r="149" spans="1:7" ht="30" customHeight="1" x14ac:dyDescent="0.25">
      <c r="A149" s="60" t="s">
        <v>128</v>
      </c>
      <c r="B149" s="61"/>
      <c r="C149" s="61"/>
      <c r="D149" s="61"/>
      <c r="E149" s="61"/>
      <c r="F149" s="61"/>
      <c r="G149" s="62"/>
    </row>
    <row r="150" spans="1:7" ht="18" customHeight="1" x14ac:dyDescent="0.25">
      <c r="A150" s="63" t="s">
        <v>120</v>
      </c>
      <c r="B150" s="64"/>
      <c r="C150" s="64"/>
      <c r="D150" s="64"/>
      <c r="E150" s="64"/>
      <c r="F150" s="64"/>
      <c r="G150" s="65"/>
    </row>
    <row r="151" spans="1:7" ht="16.5" customHeight="1" x14ac:dyDescent="0.25">
      <c r="A151" s="41">
        <v>3</v>
      </c>
      <c r="B151" s="53" t="s">
        <v>23</v>
      </c>
      <c r="C151" s="47" t="s">
        <v>225</v>
      </c>
      <c r="D151" s="41" t="s">
        <v>181</v>
      </c>
      <c r="E151" s="8" t="s">
        <v>0</v>
      </c>
      <c r="F151" s="29">
        <f>F152+F153+F154+F155</f>
        <v>46164.14</v>
      </c>
      <c r="G151" s="87" t="s">
        <v>153</v>
      </c>
    </row>
    <row r="152" spans="1:7" ht="45" x14ac:dyDescent="0.25">
      <c r="A152" s="42"/>
      <c r="B152" s="54"/>
      <c r="C152" s="48"/>
      <c r="D152" s="42"/>
      <c r="E152" s="8" t="s">
        <v>1</v>
      </c>
      <c r="F152" s="9">
        <f>F157+F184</f>
        <v>0</v>
      </c>
      <c r="G152" s="88"/>
    </row>
    <row r="153" spans="1:7" ht="45" x14ac:dyDescent="0.25">
      <c r="A153" s="42"/>
      <c r="B153" s="54"/>
      <c r="C153" s="48"/>
      <c r="D153" s="42"/>
      <c r="E153" s="8" t="s">
        <v>49</v>
      </c>
      <c r="F153" s="9">
        <f t="shared" ref="F153:F154" si="2">F158+F185+F212</f>
        <v>3691.4799999999996</v>
      </c>
      <c r="G153" s="88"/>
    </row>
    <row r="154" spans="1:7" ht="30" x14ac:dyDescent="0.25">
      <c r="A154" s="42"/>
      <c r="B154" s="54"/>
      <c r="C154" s="48"/>
      <c r="D154" s="42"/>
      <c r="E154" s="8" t="s">
        <v>48</v>
      </c>
      <c r="F154" s="9">
        <f t="shared" si="2"/>
        <v>42472.66</v>
      </c>
      <c r="G154" s="88"/>
    </row>
    <row r="155" spans="1:7" ht="30" x14ac:dyDescent="0.25">
      <c r="A155" s="43"/>
      <c r="B155" s="55"/>
      <c r="C155" s="49"/>
      <c r="D155" s="43"/>
      <c r="E155" s="8" t="s">
        <v>2</v>
      </c>
      <c r="F155" s="9">
        <f>F160+F187</f>
        <v>0</v>
      </c>
      <c r="G155" s="89"/>
    </row>
    <row r="156" spans="1:7" ht="18.75" customHeight="1" x14ac:dyDescent="0.25">
      <c r="A156" s="41" t="s">
        <v>10</v>
      </c>
      <c r="B156" s="53" t="s">
        <v>24</v>
      </c>
      <c r="C156" s="47" t="s">
        <v>225</v>
      </c>
      <c r="D156" s="41" t="s">
        <v>177</v>
      </c>
      <c r="E156" s="8" t="s">
        <v>0</v>
      </c>
      <c r="F156" s="9">
        <f>F161+F166+F171</f>
        <v>41186.26</v>
      </c>
      <c r="G156" s="87" t="s">
        <v>247</v>
      </c>
    </row>
    <row r="157" spans="1:7" ht="45" x14ac:dyDescent="0.25">
      <c r="A157" s="42"/>
      <c r="B157" s="54"/>
      <c r="C157" s="48"/>
      <c r="D157" s="42"/>
      <c r="E157" s="8" t="s">
        <v>1</v>
      </c>
      <c r="F157" s="9">
        <f t="shared" ref="F157:F160" si="3">F162+F167+F172</f>
        <v>0</v>
      </c>
      <c r="G157" s="88"/>
    </row>
    <row r="158" spans="1:7" ht="45" x14ac:dyDescent="0.25">
      <c r="A158" s="42"/>
      <c r="B158" s="54"/>
      <c r="C158" s="48"/>
      <c r="D158" s="42"/>
      <c r="E158" s="8" t="s">
        <v>49</v>
      </c>
      <c r="F158" s="9">
        <f t="shared" si="3"/>
        <v>0</v>
      </c>
      <c r="G158" s="88"/>
    </row>
    <row r="159" spans="1:7" ht="30" x14ac:dyDescent="0.25">
      <c r="A159" s="42"/>
      <c r="B159" s="54"/>
      <c r="C159" s="48"/>
      <c r="D159" s="42"/>
      <c r="E159" s="8" t="s">
        <v>48</v>
      </c>
      <c r="F159" s="9">
        <f t="shared" si="3"/>
        <v>41186.26</v>
      </c>
      <c r="G159" s="88"/>
    </row>
    <row r="160" spans="1:7" ht="30" x14ac:dyDescent="0.25">
      <c r="A160" s="43"/>
      <c r="B160" s="55"/>
      <c r="C160" s="49"/>
      <c r="D160" s="43"/>
      <c r="E160" s="8" t="s">
        <v>2</v>
      </c>
      <c r="F160" s="9">
        <f t="shared" si="3"/>
        <v>0</v>
      </c>
      <c r="G160" s="88"/>
    </row>
    <row r="161" spans="1:7" ht="18.75" customHeight="1" x14ac:dyDescent="0.25">
      <c r="A161" s="41" t="s">
        <v>11</v>
      </c>
      <c r="B161" s="53" t="s">
        <v>93</v>
      </c>
      <c r="C161" s="47" t="s">
        <v>225</v>
      </c>
      <c r="D161" s="41" t="s">
        <v>178</v>
      </c>
      <c r="E161" s="8" t="s">
        <v>0</v>
      </c>
      <c r="F161" s="9">
        <f>F162+F163+F164+F165</f>
        <v>39273</v>
      </c>
      <c r="G161" s="88"/>
    </row>
    <row r="162" spans="1:7" ht="45" x14ac:dyDescent="0.25">
      <c r="A162" s="42"/>
      <c r="B162" s="54"/>
      <c r="C162" s="48"/>
      <c r="D162" s="42"/>
      <c r="E162" s="8" t="s">
        <v>1</v>
      </c>
      <c r="F162" s="9">
        <v>0</v>
      </c>
      <c r="G162" s="88"/>
    </row>
    <row r="163" spans="1:7" ht="45" x14ac:dyDescent="0.25">
      <c r="A163" s="42"/>
      <c r="B163" s="54"/>
      <c r="C163" s="48"/>
      <c r="D163" s="42"/>
      <c r="E163" s="8" t="s">
        <v>49</v>
      </c>
      <c r="F163" s="9">
        <v>0</v>
      </c>
      <c r="G163" s="88"/>
    </row>
    <row r="164" spans="1:7" ht="30" x14ac:dyDescent="0.25">
      <c r="A164" s="42"/>
      <c r="B164" s="54"/>
      <c r="C164" s="48"/>
      <c r="D164" s="42"/>
      <c r="E164" s="8" t="s">
        <v>48</v>
      </c>
      <c r="F164" s="9">
        <v>39273</v>
      </c>
      <c r="G164" s="88"/>
    </row>
    <row r="165" spans="1:7" ht="30" x14ac:dyDescent="0.25">
      <c r="A165" s="43"/>
      <c r="B165" s="55"/>
      <c r="C165" s="49"/>
      <c r="D165" s="43"/>
      <c r="E165" s="8" t="s">
        <v>2</v>
      </c>
      <c r="F165" s="9">
        <v>0</v>
      </c>
      <c r="G165" s="88"/>
    </row>
    <row r="166" spans="1:7" ht="22.5" customHeight="1" x14ac:dyDescent="0.25">
      <c r="A166" s="41" t="s">
        <v>12</v>
      </c>
      <c r="B166" s="53" t="s">
        <v>94</v>
      </c>
      <c r="C166" s="47" t="s">
        <v>225</v>
      </c>
      <c r="D166" s="41" t="s">
        <v>179</v>
      </c>
      <c r="E166" s="8" t="s">
        <v>0</v>
      </c>
      <c r="F166" s="9">
        <f>F167+F168+F169+F170</f>
        <v>1880.79</v>
      </c>
      <c r="G166" s="88"/>
    </row>
    <row r="167" spans="1:7" ht="45" x14ac:dyDescent="0.25">
      <c r="A167" s="42"/>
      <c r="B167" s="54"/>
      <c r="C167" s="48"/>
      <c r="D167" s="42"/>
      <c r="E167" s="8" t="s">
        <v>1</v>
      </c>
      <c r="F167" s="9">
        <v>0</v>
      </c>
      <c r="G167" s="88"/>
    </row>
    <row r="168" spans="1:7" ht="45" x14ac:dyDescent="0.25">
      <c r="A168" s="42"/>
      <c r="B168" s="54"/>
      <c r="C168" s="48"/>
      <c r="D168" s="42"/>
      <c r="E168" s="8" t="s">
        <v>49</v>
      </c>
      <c r="F168" s="9">
        <v>0</v>
      </c>
      <c r="G168" s="88"/>
    </row>
    <row r="169" spans="1:7" ht="30" x14ac:dyDescent="0.25">
      <c r="A169" s="42"/>
      <c r="B169" s="54"/>
      <c r="C169" s="48"/>
      <c r="D169" s="42"/>
      <c r="E169" s="8" t="s">
        <v>48</v>
      </c>
      <c r="F169" s="9">
        <v>1880.79</v>
      </c>
      <c r="G169" s="88"/>
    </row>
    <row r="170" spans="1:7" ht="30" x14ac:dyDescent="0.25">
      <c r="A170" s="43"/>
      <c r="B170" s="55"/>
      <c r="C170" s="49"/>
      <c r="D170" s="43"/>
      <c r="E170" s="8" t="s">
        <v>2</v>
      </c>
      <c r="F170" s="9">
        <v>0</v>
      </c>
      <c r="G170" s="88"/>
    </row>
    <row r="171" spans="1:7" ht="15" customHeight="1" x14ac:dyDescent="0.25">
      <c r="A171" s="99" t="s">
        <v>19</v>
      </c>
      <c r="B171" s="106" t="s">
        <v>95</v>
      </c>
      <c r="C171" s="47" t="s">
        <v>225</v>
      </c>
      <c r="D171" s="41" t="s">
        <v>180</v>
      </c>
      <c r="E171" s="8" t="s">
        <v>0</v>
      </c>
      <c r="F171" s="9">
        <f>F172+F173+F174+F175</f>
        <v>32.47</v>
      </c>
      <c r="G171" s="88"/>
    </row>
    <row r="172" spans="1:7" ht="45" x14ac:dyDescent="0.25">
      <c r="A172" s="99"/>
      <c r="B172" s="107"/>
      <c r="C172" s="48"/>
      <c r="D172" s="42"/>
      <c r="E172" s="8" t="s">
        <v>1</v>
      </c>
      <c r="F172" s="9">
        <v>0</v>
      </c>
      <c r="G172" s="88"/>
    </row>
    <row r="173" spans="1:7" ht="45" x14ac:dyDescent="0.25">
      <c r="A173" s="99"/>
      <c r="B173" s="107"/>
      <c r="C173" s="48"/>
      <c r="D173" s="42"/>
      <c r="E173" s="8" t="s">
        <v>49</v>
      </c>
      <c r="F173" s="9">
        <v>0</v>
      </c>
      <c r="G173" s="88"/>
    </row>
    <row r="174" spans="1:7" ht="30" x14ac:dyDescent="0.25">
      <c r="A174" s="99"/>
      <c r="B174" s="107"/>
      <c r="C174" s="48"/>
      <c r="D174" s="42"/>
      <c r="E174" s="8" t="s">
        <v>48</v>
      </c>
      <c r="F174" s="9">
        <v>32.47</v>
      </c>
      <c r="G174" s="88"/>
    </row>
    <row r="175" spans="1:7" ht="30" x14ac:dyDescent="0.25">
      <c r="A175" s="99"/>
      <c r="B175" s="108"/>
      <c r="C175" s="49"/>
      <c r="D175" s="43"/>
      <c r="E175" s="36" t="s">
        <v>2</v>
      </c>
      <c r="F175" s="16">
        <v>0</v>
      </c>
      <c r="G175" s="89"/>
    </row>
    <row r="176" spans="1:7" ht="15" customHeight="1" x14ac:dyDescent="0.25">
      <c r="A176" s="41" t="s">
        <v>234</v>
      </c>
      <c r="B176" s="53" t="s">
        <v>235</v>
      </c>
      <c r="C176" s="47" t="s">
        <v>225</v>
      </c>
      <c r="D176" s="41" t="s">
        <v>236</v>
      </c>
      <c r="E176" s="8" t="s">
        <v>0</v>
      </c>
      <c r="F176" s="9">
        <f>F177+F178+F179+F180</f>
        <v>0</v>
      </c>
      <c r="G176" s="35"/>
    </row>
    <row r="177" spans="1:7" ht="45" x14ac:dyDescent="0.25">
      <c r="A177" s="42"/>
      <c r="B177" s="54"/>
      <c r="C177" s="48"/>
      <c r="D177" s="42"/>
      <c r="E177" s="8" t="s">
        <v>1</v>
      </c>
      <c r="F177" s="9">
        <v>0</v>
      </c>
      <c r="G177" s="35"/>
    </row>
    <row r="178" spans="1:7" ht="45" x14ac:dyDescent="0.25">
      <c r="A178" s="42"/>
      <c r="B178" s="54"/>
      <c r="C178" s="48"/>
      <c r="D178" s="42"/>
      <c r="E178" s="8" t="s">
        <v>49</v>
      </c>
      <c r="F178" s="9">
        <v>0</v>
      </c>
      <c r="G178" s="35"/>
    </row>
    <row r="179" spans="1:7" ht="30" x14ac:dyDescent="0.25">
      <c r="A179" s="42"/>
      <c r="B179" s="54"/>
      <c r="C179" s="48"/>
      <c r="D179" s="42"/>
      <c r="E179" s="8" t="s">
        <v>48</v>
      </c>
      <c r="F179" s="9">
        <v>0</v>
      </c>
      <c r="G179" s="35"/>
    </row>
    <row r="180" spans="1:7" ht="30" x14ac:dyDescent="0.25">
      <c r="A180" s="43"/>
      <c r="B180" s="55"/>
      <c r="C180" s="49"/>
      <c r="D180" s="43"/>
      <c r="E180" s="36" t="s">
        <v>2</v>
      </c>
      <c r="F180" s="9">
        <v>0</v>
      </c>
      <c r="G180" s="35"/>
    </row>
    <row r="181" spans="1:7" ht="15" customHeight="1" x14ac:dyDescent="0.25">
      <c r="A181" s="130" t="s">
        <v>129</v>
      </c>
      <c r="B181" s="131"/>
      <c r="C181" s="131"/>
      <c r="D181" s="131"/>
      <c r="E181" s="131"/>
      <c r="F181" s="131"/>
      <c r="G181" s="132"/>
    </row>
    <row r="182" spans="1:7" x14ac:dyDescent="0.25">
      <c r="A182" s="109" t="s">
        <v>130</v>
      </c>
      <c r="B182" s="110"/>
      <c r="C182" s="110"/>
      <c r="D182" s="110"/>
      <c r="E182" s="110"/>
      <c r="F182" s="110"/>
      <c r="G182" s="111"/>
    </row>
    <row r="183" spans="1:7" ht="29.25" customHeight="1" x14ac:dyDescent="0.25">
      <c r="A183" s="56" t="s">
        <v>13</v>
      </c>
      <c r="B183" s="50" t="s">
        <v>109</v>
      </c>
      <c r="C183" s="47" t="s">
        <v>225</v>
      </c>
      <c r="D183" s="44" t="s">
        <v>238</v>
      </c>
      <c r="E183" s="8" t="s">
        <v>0</v>
      </c>
      <c r="F183" s="9">
        <f>F184+F185+F186+F187</f>
        <v>0</v>
      </c>
      <c r="G183" s="87" t="s">
        <v>230</v>
      </c>
    </row>
    <row r="184" spans="1:7" ht="51" customHeight="1" x14ac:dyDescent="0.25">
      <c r="A184" s="57"/>
      <c r="B184" s="51"/>
      <c r="C184" s="48"/>
      <c r="D184" s="45"/>
      <c r="E184" s="8" t="s">
        <v>1</v>
      </c>
      <c r="F184" s="9">
        <v>0</v>
      </c>
      <c r="G184" s="88"/>
    </row>
    <row r="185" spans="1:7" ht="51.75" customHeight="1" x14ac:dyDescent="0.25">
      <c r="A185" s="57"/>
      <c r="B185" s="51"/>
      <c r="C185" s="48"/>
      <c r="D185" s="45"/>
      <c r="E185" s="8" t="s">
        <v>49</v>
      </c>
      <c r="F185" s="9">
        <v>0</v>
      </c>
      <c r="G185" s="88"/>
    </row>
    <row r="186" spans="1:7" ht="30" x14ac:dyDescent="0.25">
      <c r="A186" s="57"/>
      <c r="B186" s="51"/>
      <c r="C186" s="48"/>
      <c r="D186" s="45"/>
      <c r="E186" s="8" t="s">
        <v>48</v>
      </c>
      <c r="F186" s="9">
        <f>F191+F201</f>
        <v>0</v>
      </c>
      <c r="G186" s="88"/>
    </row>
    <row r="187" spans="1:7" ht="28.5" customHeight="1" x14ac:dyDescent="0.25">
      <c r="A187" s="59"/>
      <c r="B187" s="52"/>
      <c r="C187" s="49"/>
      <c r="D187" s="46"/>
      <c r="E187" s="8" t="s">
        <v>2</v>
      </c>
      <c r="F187" s="9">
        <v>0</v>
      </c>
      <c r="G187" s="88"/>
    </row>
    <row r="188" spans="1:7" ht="18.75" customHeight="1" x14ac:dyDescent="0.25">
      <c r="A188" s="56" t="s">
        <v>25</v>
      </c>
      <c r="B188" s="50" t="s">
        <v>60</v>
      </c>
      <c r="C188" s="47" t="s">
        <v>225</v>
      </c>
      <c r="D188" s="44" t="s">
        <v>219</v>
      </c>
      <c r="E188" s="8" t="s">
        <v>0</v>
      </c>
      <c r="F188" s="9">
        <f>F191</f>
        <v>0</v>
      </c>
      <c r="G188" s="88"/>
    </row>
    <row r="189" spans="1:7" ht="49.5" customHeight="1" x14ac:dyDescent="0.25">
      <c r="A189" s="57"/>
      <c r="B189" s="51"/>
      <c r="C189" s="48"/>
      <c r="D189" s="45"/>
      <c r="E189" s="8" t="s">
        <v>1</v>
      </c>
      <c r="F189" s="9">
        <v>0</v>
      </c>
      <c r="G189" s="88"/>
    </row>
    <row r="190" spans="1:7" ht="50.25" customHeight="1" x14ac:dyDescent="0.25">
      <c r="A190" s="57"/>
      <c r="B190" s="51"/>
      <c r="C190" s="48"/>
      <c r="D190" s="45"/>
      <c r="E190" s="8" t="s">
        <v>49</v>
      </c>
      <c r="F190" s="9">
        <v>0</v>
      </c>
      <c r="G190" s="88"/>
    </row>
    <row r="191" spans="1:7" ht="33" customHeight="1" x14ac:dyDescent="0.25">
      <c r="A191" s="57"/>
      <c r="B191" s="51"/>
      <c r="C191" s="48"/>
      <c r="D191" s="45"/>
      <c r="E191" s="8" t="s">
        <v>48</v>
      </c>
      <c r="F191" s="9">
        <f>F196</f>
        <v>0</v>
      </c>
      <c r="G191" s="88"/>
    </row>
    <row r="192" spans="1:7" ht="63" customHeight="1" x14ac:dyDescent="0.25">
      <c r="A192" s="57"/>
      <c r="B192" s="52"/>
      <c r="C192" s="49"/>
      <c r="D192" s="46"/>
      <c r="E192" s="36" t="s">
        <v>2</v>
      </c>
      <c r="F192" s="16">
        <v>0</v>
      </c>
      <c r="G192" s="88"/>
    </row>
    <row r="193" spans="1:7" ht="24.75" customHeight="1" x14ac:dyDescent="0.25">
      <c r="A193" s="58" t="s">
        <v>220</v>
      </c>
      <c r="B193" s="50" t="s">
        <v>221</v>
      </c>
      <c r="C193" s="47" t="s">
        <v>225</v>
      </c>
      <c r="D193" s="44" t="s">
        <v>223</v>
      </c>
      <c r="E193" s="8" t="s">
        <v>0</v>
      </c>
      <c r="F193" s="16">
        <f>F196</f>
        <v>0</v>
      </c>
      <c r="G193" s="88"/>
    </row>
    <row r="194" spans="1:7" ht="46.5" customHeight="1" x14ac:dyDescent="0.25">
      <c r="A194" s="58"/>
      <c r="B194" s="51"/>
      <c r="C194" s="48"/>
      <c r="D194" s="45"/>
      <c r="E194" s="8" t="s">
        <v>1</v>
      </c>
      <c r="F194" s="16">
        <v>0</v>
      </c>
      <c r="G194" s="88"/>
    </row>
    <row r="195" spans="1:7" ht="46.5" customHeight="1" x14ac:dyDescent="0.25">
      <c r="A195" s="58"/>
      <c r="B195" s="51"/>
      <c r="C195" s="48"/>
      <c r="D195" s="45"/>
      <c r="E195" s="8" t="s">
        <v>49</v>
      </c>
      <c r="F195" s="16">
        <v>0</v>
      </c>
      <c r="G195" s="88"/>
    </row>
    <row r="196" spans="1:7" ht="36" customHeight="1" x14ac:dyDescent="0.25">
      <c r="A196" s="58"/>
      <c r="B196" s="51"/>
      <c r="C196" s="48"/>
      <c r="D196" s="45"/>
      <c r="E196" s="8" t="s">
        <v>48</v>
      </c>
      <c r="F196" s="16">
        <v>0</v>
      </c>
      <c r="G196" s="88"/>
    </row>
    <row r="197" spans="1:7" ht="36" customHeight="1" x14ac:dyDescent="0.25">
      <c r="A197" s="58"/>
      <c r="B197" s="52"/>
      <c r="C197" s="49"/>
      <c r="D197" s="46"/>
      <c r="E197" s="36" t="s">
        <v>2</v>
      </c>
      <c r="F197" s="16">
        <v>0</v>
      </c>
      <c r="G197" s="88"/>
    </row>
    <row r="198" spans="1:7" ht="21" customHeight="1" x14ac:dyDescent="0.25">
      <c r="A198" s="56" t="s">
        <v>226</v>
      </c>
      <c r="B198" s="50" t="s">
        <v>227</v>
      </c>
      <c r="C198" s="47" t="s">
        <v>225</v>
      </c>
      <c r="D198" s="44" t="s">
        <v>228</v>
      </c>
      <c r="E198" s="8" t="s">
        <v>0</v>
      </c>
      <c r="F198" s="16">
        <f>F201</f>
        <v>0</v>
      </c>
      <c r="G198" s="88"/>
    </row>
    <row r="199" spans="1:7" ht="47.25" customHeight="1" x14ac:dyDescent="0.25">
      <c r="A199" s="57"/>
      <c r="B199" s="51"/>
      <c r="C199" s="48"/>
      <c r="D199" s="45"/>
      <c r="E199" s="8" t="s">
        <v>1</v>
      </c>
      <c r="F199" s="16">
        <v>0</v>
      </c>
      <c r="G199" s="88"/>
    </row>
    <row r="200" spans="1:7" ht="50.25" customHeight="1" x14ac:dyDescent="0.25">
      <c r="A200" s="57"/>
      <c r="B200" s="51"/>
      <c r="C200" s="48"/>
      <c r="D200" s="45"/>
      <c r="E200" s="8" t="s">
        <v>49</v>
      </c>
      <c r="F200" s="16">
        <v>0</v>
      </c>
      <c r="G200" s="88"/>
    </row>
    <row r="201" spans="1:7" ht="36" customHeight="1" x14ac:dyDescent="0.25">
      <c r="A201" s="57"/>
      <c r="B201" s="51"/>
      <c r="C201" s="48"/>
      <c r="D201" s="45"/>
      <c r="E201" s="8" t="s">
        <v>48</v>
      </c>
      <c r="F201" s="16">
        <f>F206</f>
        <v>0</v>
      </c>
      <c r="G201" s="88"/>
    </row>
    <row r="202" spans="1:7" ht="36" customHeight="1" x14ac:dyDescent="0.25">
      <c r="A202" s="59"/>
      <c r="B202" s="52"/>
      <c r="C202" s="49"/>
      <c r="D202" s="46"/>
      <c r="E202" s="36" t="s">
        <v>2</v>
      </c>
      <c r="F202" s="16">
        <v>0</v>
      </c>
      <c r="G202" s="88"/>
    </row>
    <row r="203" spans="1:7" ht="26.25" customHeight="1" x14ac:dyDescent="0.25">
      <c r="A203" s="56" t="s">
        <v>244</v>
      </c>
      <c r="B203" s="50" t="s">
        <v>222</v>
      </c>
      <c r="C203" s="47" t="s">
        <v>225</v>
      </c>
      <c r="D203" s="44" t="s">
        <v>224</v>
      </c>
      <c r="E203" s="8" t="s">
        <v>0</v>
      </c>
      <c r="F203" s="16">
        <f>F198</f>
        <v>0</v>
      </c>
      <c r="G203" s="88"/>
    </row>
    <row r="204" spans="1:7" ht="46.5" customHeight="1" x14ac:dyDescent="0.25">
      <c r="A204" s="57"/>
      <c r="B204" s="51"/>
      <c r="C204" s="48"/>
      <c r="D204" s="45"/>
      <c r="E204" s="8" t="s">
        <v>1</v>
      </c>
      <c r="F204" s="16">
        <v>0</v>
      </c>
      <c r="G204" s="88"/>
    </row>
    <row r="205" spans="1:7" ht="46.5" customHeight="1" x14ac:dyDescent="0.25">
      <c r="A205" s="57"/>
      <c r="B205" s="51"/>
      <c r="C205" s="48"/>
      <c r="D205" s="45"/>
      <c r="E205" s="8" t="s">
        <v>49</v>
      </c>
      <c r="F205" s="16">
        <v>0</v>
      </c>
      <c r="G205" s="88"/>
    </row>
    <row r="206" spans="1:7" ht="33" customHeight="1" x14ac:dyDescent="0.25">
      <c r="A206" s="57"/>
      <c r="B206" s="51"/>
      <c r="C206" s="48"/>
      <c r="D206" s="45"/>
      <c r="E206" s="8" t="s">
        <v>48</v>
      </c>
      <c r="F206" s="16">
        <v>0</v>
      </c>
      <c r="G206" s="88"/>
    </row>
    <row r="207" spans="1:7" ht="30" customHeight="1" x14ac:dyDescent="0.25">
      <c r="A207" s="59"/>
      <c r="B207" s="52"/>
      <c r="C207" s="49"/>
      <c r="D207" s="46"/>
      <c r="E207" s="36" t="s">
        <v>2</v>
      </c>
      <c r="F207" s="16">
        <v>0</v>
      </c>
      <c r="G207" s="89"/>
    </row>
    <row r="208" spans="1:7" ht="27" customHeight="1" x14ac:dyDescent="0.25">
      <c r="A208" s="58" t="s">
        <v>131</v>
      </c>
      <c r="B208" s="58"/>
      <c r="C208" s="58"/>
      <c r="D208" s="58"/>
      <c r="E208" s="58"/>
      <c r="F208" s="58"/>
      <c r="G208" s="58"/>
    </row>
    <row r="209" spans="1:7" x14ac:dyDescent="0.25">
      <c r="A209" s="112" t="s">
        <v>132</v>
      </c>
      <c r="B209" s="113"/>
      <c r="C209" s="113"/>
      <c r="D209" s="113"/>
      <c r="E209" s="113"/>
      <c r="F209" s="113"/>
      <c r="G209" s="114"/>
    </row>
    <row r="210" spans="1:7" ht="15" customHeight="1" x14ac:dyDescent="0.25">
      <c r="A210" s="41" t="s">
        <v>20</v>
      </c>
      <c r="B210" s="53" t="s">
        <v>96</v>
      </c>
      <c r="C210" s="47" t="s">
        <v>225</v>
      </c>
      <c r="D210" s="41" t="s">
        <v>182</v>
      </c>
      <c r="E210" s="8" t="s">
        <v>0</v>
      </c>
      <c r="F210" s="9">
        <f>F212+F213</f>
        <v>4977.8799999999992</v>
      </c>
      <c r="G210" s="87" t="s">
        <v>229</v>
      </c>
    </row>
    <row r="211" spans="1:7" ht="45" x14ac:dyDescent="0.25">
      <c r="A211" s="42"/>
      <c r="B211" s="54"/>
      <c r="C211" s="48"/>
      <c r="D211" s="42"/>
      <c r="E211" s="8" t="s">
        <v>1</v>
      </c>
      <c r="F211" s="9">
        <f>F216+F221+F230</f>
        <v>0</v>
      </c>
      <c r="G211" s="88"/>
    </row>
    <row r="212" spans="1:7" ht="45" x14ac:dyDescent="0.25">
      <c r="A212" s="42"/>
      <c r="B212" s="54"/>
      <c r="C212" s="48"/>
      <c r="D212" s="42"/>
      <c r="E212" s="8" t="s">
        <v>49</v>
      </c>
      <c r="F212" s="9">
        <f>F222</f>
        <v>3691.4799999999996</v>
      </c>
      <c r="G212" s="88"/>
    </row>
    <row r="213" spans="1:7" ht="30" x14ac:dyDescent="0.25">
      <c r="A213" s="42"/>
      <c r="B213" s="54"/>
      <c r="C213" s="48"/>
      <c r="D213" s="42"/>
      <c r="E213" s="8" t="s">
        <v>48</v>
      </c>
      <c r="F213" s="9">
        <f>F218</f>
        <v>1286.4000000000001</v>
      </c>
      <c r="G213" s="88"/>
    </row>
    <row r="214" spans="1:7" ht="30" x14ac:dyDescent="0.25">
      <c r="A214" s="43"/>
      <c r="B214" s="55"/>
      <c r="C214" s="49"/>
      <c r="D214" s="43"/>
      <c r="E214" s="8" t="s">
        <v>2</v>
      </c>
      <c r="F214" s="9">
        <f>F219+F224+F233</f>
        <v>0</v>
      </c>
      <c r="G214" s="88"/>
    </row>
    <row r="215" spans="1:7" ht="15" customHeight="1" x14ac:dyDescent="0.25">
      <c r="A215" s="41" t="s">
        <v>59</v>
      </c>
      <c r="B215" s="53" t="s">
        <v>62</v>
      </c>
      <c r="C215" s="47" t="s">
        <v>225</v>
      </c>
      <c r="D215" s="41" t="s">
        <v>183</v>
      </c>
      <c r="E215" s="8" t="s">
        <v>0</v>
      </c>
      <c r="F215" s="9">
        <f>F216+F217+F218+F219</f>
        <v>1286.4000000000001</v>
      </c>
      <c r="G215" s="88"/>
    </row>
    <row r="216" spans="1:7" ht="45" x14ac:dyDescent="0.25">
      <c r="A216" s="42"/>
      <c r="B216" s="54"/>
      <c r="C216" s="48"/>
      <c r="D216" s="42"/>
      <c r="E216" s="8" t="s">
        <v>1</v>
      </c>
      <c r="F216" s="9">
        <v>0</v>
      </c>
      <c r="G216" s="88"/>
    </row>
    <row r="217" spans="1:7" ht="45" x14ac:dyDescent="0.25">
      <c r="A217" s="42"/>
      <c r="B217" s="54"/>
      <c r="C217" s="48"/>
      <c r="D217" s="42"/>
      <c r="E217" s="8" t="s">
        <v>49</v>
      </c>
      <c r="F217" s="9">
        <v>0</v>
      </c>
      <c r="G217" s="88"/>
    </row>
    <row r="218" spans="1:7" ht="30" x14ac:dyDescent="0.25">
      <c r="A218" s="42"/>
      <c r="B218" s="54"/>
      <c r="C218" s="48"/>
      <c r="D218" s="42"/>
      <c r="E218" s="8" t="s">
        <v>48</v>
      </c>
      <c r="F218" s="9">
        <v>1286.4000000000001</v>
      </c>
      <c r="G218" s="88"/>
    </row>
    <row r="219" spans="1:7" ht="30" x14ac:dyDescent="0.25">
      <c r="A219" s="43"/>
      <c r="B219" s="55"/>
      <c r="C219" s="49"/>
      <c r="D219" s="43"/>
      <c r="E219" s="8" t="s">
        <v>2</v>
      </c>
      <c r="F219" s="9">
        <v>0</v>
      </c>
      <c r="G219" s="88"/>
    </row>
    <row r="220" spans="1:7" ht="15" customHeight="1" x14ac:dyDescent="0.25">
      <c r="A220" s="41" t="s">
        <v>61</v>
      </c>
      <c r="B220" s="53" t="s">
        <v>110</v>
      </c>
      <c r="C220" s="47" t="s">
        <v>225</v>
      </c>
      <c r="D220" s="41" t="s">
        <v>239</v>
      </c>
      <c r="E220" s="8" t="s">
        <v>0</v>
      </c>
      <c r="F220" s="9">
        <f>F221+F222+F223+F224</f>
        <v>3691.4799999999996</v>
      </c>
      <c r="G220" s="88"/>
    </row>
    <row r="221" spans="1:7" ht="45" x14ac:dyDescent="0.25">
      <c r="A221" s="42"/>
      <c r="B221" s="54"/>
      <c r="C221" s="48"/>
      <c r="D221" s="42"/>
      <c r="E221" s="8" t="s">
        <v>1</v>
      </c>
      <c r="F221" s="9">
        <v>0</v>
      </c>
      <c r="G221" s="88"/>
    </row>
    <row r="222" spans="1:7" ht="45" x14ac:dyDescent="0.25">
      <c r="A222" s="42"/>
      <c r="B222" s="54"/>
      <c r="C222" s="48"/>
      <c r="D222" s="42"/>
      <c r="E222" s="8" t="s">
        <v>49</v>
      </c>
      <c r="F222" s="9">
        <f>544.01+3147.47</f>
        <v>3691.4799999999996</v>
      </c>
      <c r="G222" s="88"/>
    </row>
    <row r="223" spans="1:7" ht="30" x14ac:dyDescent="0.25">
      <c r="A223" s="42"/>
      <c r="B223" s="54"/>
      <c r="C223" s="48"/>
      <c r="D223" s="42"/>
      <c r="E223" s="8" t="s">
        <v>48</v>
      </c>
      <c r="F223" s="9">
        <v>0</v>
      </c>
      <c r="G223" s="88"/>
    </row>
    <row r="224" spans="1:7" ht="30" x14ac:dyDescent="0.25">
      <c r="A224" s="42"/>
      <c r="B224" s="55"/>
      <c r="C224" s="49"/>
      <c r="D224" s="43"/>
      <c r="E224" s="36" t="s">
        <v>2</v>
      </c>
      <c r="F224" s="16">
        <v>0</v>
      </c>
      <c r="G224" s="89"/>
    </row>
    <row r="225" spans="1:7" x14ac:dyDescent="0.25">
      <c r="A225" s="60" t="s">
        <v>133</v>
      </c>
      <c r="B225" s="61"/>
      <c r="C225" s="61"/>
      <c r="D225" s="61"/>
      <c r="E225" s="61"/>
      <c r="F225" s="61"/>
      <c r="G225" s="62"/>
    </row>
    <row r="226" spans="1:7" ht="31.5" customHeight="1" x14ac:dyDescent="0.25">
      <c r="A226" s="60" t="s">
        <v>134</v>
      </c>
      <c r="B226" s="61"/>
      <c r="C226" s="61"/>
      <c r="D226" s="61"/>
      <c r="E226" s="61"/>
      <c r="F226" s="61"/>
      <c r="G226" s="62"/>
    </row>
    <row r="227" spans="1:7" ht="31.5" customHeight="1" x14ac:dyDescent="0.25">
      <c r="A227" s="60" t="s">
        <v>135</v>
      </c>
      <c r="B227" s="61"/>
      <c r="C227" s="61"/>
      <c r="D227" s="61"/>
      <c r="E227" s="61"/>
      <c r="F227" s="61"/>
      <c r="G227" s="62"/>
    </row>
    <row r="228" spans="1:7" x14ac:dyDescent="0.25">
      <c r="A228" s="60" t="s">
        <v>136</v>
      </c>
      <c r="B228" s="61"/>
      <c r="C228" s="61"/>
      <c r="D228" s="61"/>
      <c r="E228" s="61"/>
      <c r="F228" s="61"/>
      <c r="G228" s="62"/>
    </row>
    <row r="229" spans="1:7" ht="19.5" customHeight="1" x14ac:dyDescent="0.25">
      <c r="A229" s="41">
        <v>4</v>
      </c>
      <c r="B229" s="53" t="s">
        <v>26</v>
      </c>
      <c r="C229" s="47" t="s">
        <v>225</v>
      </c>
      <c r="D229" s="41" t="s">
        <v>184</v>
      </c>
      <c r="E229" s="37" t="s">
        <v>0</v>
      </c>
      <c r="F229" s="31">
        <f t="shared" ref="F229:F233" si="4">F234+F239+F244</f>
        <v>29758.33</v>
      </c>
      <c r="G229" s="87" t="s">
        <v>154</v>
      </c>
    </row>
    <row r="230" spans="1:7" ht="45" x14ac:dyDescent="0.25">
      <c r="A230" s="42"/>
      <c r="B230" s="54"/>
      <c r="C230" s="48"/>
      <c r="D230" s="42"/>
      <c r="E230" s="8" t="s">
        <v>1</v>
      </c>
      <c r="F230" s="9">
        <f t="shared" si="4"/>
        <v>0</v>
      </c>
      <c r="G230" s="88"/>
    </row>
    <row r="231" spans="1:7" ht="45" x14ac:dyDescent="0.25">
      <c r="A231" s="42"/>
      <c r="B231" s="54"/>
      <c r="C231" s="48"/>
      <c r="D231" s="42"/>
      <c r="E231" s="8" t="s">
        <v>49</v>
      </c>
      <c r="F231" s="9">
        <f t="shared" si="4"/>
        <v>0</v>
      </c>
      <c r="G231" s="88"/>
    </row>
    <row r="232" spans="1:7" ht="30" x14ac:dyDescent="0.25">
      <c r="A232" s="42"/>
      <c r="B232" s="54"/>
      <c r="C232" s="48"/>
      <c r="D232" s="42"/>
      <c r="E232" s="8" t="s">
        <v>48</v>
      </c>
      <c r="F232" s="9">
        <f t="shared" si="4"/>
        <v>29758.33</v>
      </c>
      <c r="G232" s="88"/>
    </row>
    <row r="233" spans="1:7" ht="25.5" customHeight="1" x14ac:dyDescent="0.25">
      <c r="A233" s="43"/>
      <c r="B233" s="55"/>
      <c r="C233" s="49"/>
      <c r="D233" s="43"/>
      <c r="E233" s="8" t="s">
        <v>2</v>
      </c>
      <c r="F233" s="9">
        <f t="shared" si="4"/>
        <v>0</v>
      </c>
      <c r="G233" s="88"/>
    </row>
    <row r="234" spans="1:7" ht="15" customHeight="1" x14ac:dyDescent="0.25">
      <c r="A234" s="41" t="s">
        <v>14</v>
      </c>
      <c r="B234" s="53" t="s">
        <v>97</v>
      </c>
      <c r="C234" s="47" t="s">
        <v>225</v>
      </c>
      <c r="D234" s="41" t="s">
        <v>185</v>
      </c>
      <c r="E234" s="8" t="s">
        <v>0</v>
      </c>
      <c r="F234" s="9">
        <f>F237</f>
        <v>11566.9</v>
      </c>
      <c r="G234" s="88"/>
    </row>
    <row r="235" spans="1:7" ht="45" x14ac:dyDescent="0.25">
      <c r="A235" s="42"/>
      <c r="B235" s="54"/>
      <c r="C235" s="48"/>
      <c r="D235" s="42"/>
      <c r="E235" s="8" t="s">
        <v>1</v>
      </c>
      <c r="F235" s="9">
        <v>0</v>
      </c>
      <c r="G235" s="88"/>
    </row>
    <row r="236" spans="1:7" ht="45" x14ac:dyDescent="0.25">
      <c r="A236" s="42"/>
      <c r="B236" s="54"/>
      <c r="C236" s="48"/>
      <c r="D236" s="42"/>
      <c r="E236" s="8" t="s">
        <v>49</v>
      </c>
      <c r="F236" s="9">
        <v>0</v>
      </c>
      <c r="G236" s="88"/>
    </row>
    <row r="237" spans="1:7" ht="30" x14ac:dyDescent="0.25">
      <c r="A237" s="42"/>
      <c r="B237" s="54"/>
      <c r="C237" s="48"/>
      <c r="D237" s="42"/>
      <c r="E237" s="8" t="s">
        <v>48</v>
      </c>
      <c r="F237" s="9">
        <f>11566.9</f>
        <v>11566.9</v>
      </c>
      <c r="G237" s="88"/>
    </row>
    <row r="238" spans="1:7" ht="30" x14ac:dyDescent="0.25">
      <c r="A238" s="43"/>
      <c r="B238" s="55"/>
      <c r="C238" s="49"/>
      <c r="D238" s="43"/>
      <c r="E238" s="8" t="s">
        <v>2</v>
      </c>
      <c r="F238" s="9">
        <v>0</v>
      </c>
      <c r="G238" s="88"/>
    </row>
    <row r="239" spans="1:7" ht="15" customHeight="1" x14ac:dyDescent="0.25">
      <c r="A239" s="41" t="s">
        <v>15</v>
      </c>
      <c r="B239" s="53" t="s">
        <v>98</v>
      </c>
      <c r="C239" s="47" t="s">
        <v>225</v>
      </c>
      <c r="D239" s="41" t="s">
        <v>186</v>
      </c>
      <c r="E239" s="8" t="s">
        <v>0</v>
      </c>
      <c r="F239" s="9">
        <f>F240+F241+F242+F243</f>
        <v>9607.58</v>
      </c>
      <c r="G239" s="88"/>
    </row>
    <row r="240" spans="1:7" ht="45" x14ac:dyDescent="0.25">
      <c r="A240" s="42"/>
      <c r="B240" s="54"/>
      <c r="C240" s="48"/>
      <c r="D240" s="42"/>
      <c r="E240" s="8" t="s">
        <v>1</v>
      </c>
      <c r="F240" s="9">
        <v>0</v>
      </c>
      <c r="G240" s="88"/>
    </row>
    <row r="241" spans="1:7" ht="45" x14ac:dyDescent="0.25">
      <c r="A241" s="42"/>
      <c r="B241" s="54"/>
      <c r="C241" s="48"/>
      <c r="D241" s="42"/>
      <c r="E241" s="8" t="s">
        <v>49</v>
      </c>
      <c r="F241" s="9">
        <v>0</v>
      </c>
      <c r="G241" s="88"/>
    </row>
    <row r="242" spans="1:7" ht="30" x14ac:dyDescent="0.25">
      <c r="A242" s="42"/>
      <c r="B242" s="54"/>
      <c r="C242" s="48"/>
      <c r="D242" s="42"/>
      <c r="E242" s="8" t="s">
        <v>48</v>
      </c>
      <c r="F242" s="9">
        <v>9607.58</v>
      </c>
      <c r="G242" s="88"/>
    </row>
    <row r="243" spans="1:7" ht="30" x14ac:dyDescent="0.25">
      <c r="A243" s="43"/>
      <c r="B243" s="55"/>
      <c r="C243" s="49"/>
      <c r="D243" s="43"/>
      <c r="E243" s="8" t="s">
        <v>2</v>
      </c>
      <c r="F243" s="9">
        <v>0</v>
      </c>
      <c r="G243" s="88"/>
    </row>
    <row r="244" spans="1:7" ht="15" customHeight="1" x14ac:dyDescent="0.25">
      <c r="A244" s="41" t="s">
        <v>16</v>
      </c>
      <c r="B244" s="53" t="s">
        <v>99</v>
      </c>
      <c r="C244" s="47" t="s">
        <v>225</v>
      </c>
      <c r="D244" s="41" t="s">
        <v>187</v>
      </c>
      <c r="E244" s="8" t="s">
        <v>0</v>
      </c>
      <c r="F244" s="9">
        <f>F245+F246+F247+F248</f>
        <v>8583.85</v>
      </c>
      <c r="G244" s="88"/>
    </row>
    <row r="245" spans="1:7" ht="45" x14ac:dyDescent="0.25">
      <c r="A245" s="42"/>
      <c r="B245" s="54"/>
      <c r="C245" s="48"/>
      <c r="D245" s="42"/>
      <c r="E245" s="8" t="s">
        <v>1</v>
      </c>
      <c r="F245" s="9">
        <v>0</v>
      </c>
      <c r="G245" s="88"/>
    </row>
    <row r="246" spans="1:7" ht="45" x14ac:dyDescent="0.25">
      <c r="A246" s="42"/>
      <c r="B246" s="54"/>
      <c r="C246" s="48"/>
      <c r="D246" s="42"/>
      <c r="E246" s="8" t="s">
        <v>49</v>
      </c>
      <c r="F246" s="9">
        <v>0</v>
      </c>
      <c r="G246" s="88"/>
    </row>
    <row r="247" spans="1:7" ht="30" x14ac:dyDescent="0.25">
      <c r="A247" s="42"/>
      <c r="B247" s="54"/>
      <c r="C247" s="48"/>
      <c r="D247" s="42"/>
      <c r="E247" s="8" t="s">
        <v>48</v>
      </c>
      <c r="F247" s="9">
        <f>8583.85</f>
        <v>8583.85</v>
      </c>
      <c r="G247" s="88"/>
    </row>
    <row r="248" spans="1:7" ht="30" x14ac:dyDescent="0.25">
      <c r="A248" s="42"/>
      <c r="B248" s="55"/>
      <c r="C248" s="49"/>
      <c r="D248" s="43"/>
      <c r="E248" s="36" t="s">
        <v>2</v>
      </c>
      <c r="F248" s="16">
        <v>0</v>
      </c>
      <c r="G248" s="89"/>
    </row>
    <row r="249" spans="1:7" x14ac:dyDescent="0.25">
      <c r="A249" s="60" t="s">
        <v>137</v>
      </c>
      <c r="B249" s="61"/>
      <c r="C249" s="61"/>
      <c r="D249" s="61"/>
      <c r="E249" s="61"/>
      <c r="F249" s="61"/>
      <c r="G249" s="62"/>
    </row>
    <row r="250" spans="1:7" x14ac:dyDescent="0.25">
      <c r="A250" s="60" t="s">
        <v>138</v>
      </c>
      <c r="B250" s="61"/>
      <c r="C250" s="61"/>
      <c r="D250" s="61"/>
      <c r="E250" s="61"/>
      <c r="F250" s="61"/>
      <c r="G250" s="62"/>
    </row>
    <row r="251" spans="1:7" ht="47.25" customHeight="1" x14ac:dyDescent="0.25">
      <c r="A251" s="60" t="s">
        <v>140</v>
      </c>
      <c r="B251" s="61"/>
      <c r="C251" s="61"/>
      <c r="D251" s="61"/>
      <c r="E251" s="61"/>
      <c r="F251" s="61"/>
      <c r="G251" s="62"/>
    </row>
    <row r="252" spans="1:7" x14ac:dyDescent="0.25">
      <c r="A252" s="60" t="s">
        <v>139</v>
      </c>
      <c r="B252" s="61"/>
      <c r="C252" s="61"/>
      <c r="D252" s="61"/>
      <c r="E252" s="61"/>
      <c r="F252" s="61"/>
      <c r="G252" s="62"/>
    </row>
    <row r="253" spans="1:7" ht="21.75" customHeight="1" x14ac:dyDescent="0.25">
      <c r="A253" s="41" t="s">
        <v>27</v>
      </c>
      <c r="B253" s="53" t="s">
        <v>105</v>
      </c>
      <c r="C253" s="47" t="s">
        <v>225</v>
      </c>
      <c r="D253" s="41" t="s">
        <v>188</v>
      </c>
      <c r="E253" s="37" t="s">
        <v>0</v>
      </c>
      <c r="F253" s="31">
        <f>F254+F255</f>
        <v>2914.9900000000002</v>
      </c>
      <c r="G253" s="120"/>
    </row>
    <row r="254" spans="1:7" ht="45" x14ac:dyDescent="0.25">
      <c r="A254" s="42"/>
      <c r="B254" s="54"/>
      <c r="C254" s="48"/>
      <c r="D254" s="42"/>
      <c r="E254" s="8" t="s">
        <v>1</v>
      </c>
      <c r="F254" s="9">
        <f>F303</f>
        <v>583.09</v>
      </c>
      <c r="G254" s="121"/>
    </row>
    <row r="255" spans="1:7" ht="45" x14ac:dyDescent="0.25">
      <c r="A255" s="42"/>
      <c r="B255" s="54"/>
      <c r="C255" s="48"/>
      <c r="D255" s="42"/>
      <c r="E255" s="8" t="s">
        <v>49</v>
      </c>
      <c r="F255" s="9">
        <f>F260+F289+F304</f>
        <v>2331.9</v>
      </c>
      <c r="G255" s="121"/>
    </row>
    <row r="256" spans="1:7" ht="30" x14ac:dyDescent="0.25">
      <c r="A256" s="42"/>
      <c r="B256" s="54"/>
      <c r="C256" s="48"/>
      <c r="D256" s="42"/>
      <c r="E256" s="8" t="s">
        <v>48</v>
      </c>
      <c r="F256" s="9">
        <f t="shared" ref="F256:F257" si="5">F261+F290</f>
        <v>0</v>
      </c>
      <c r="G256" s="121"/>
    </row>
    <row r="257" spans="1:7" ht="30" x14ac:dyDescent="0.25">
      <c r="A257" s="43"/>
      <c r="B257" s="55"/>
      <c r="C257" s="49"/>
      <c r="D257" s="43"/>
      <c r="E257" s="8" t="s">
        <v>2</v>
      </c>
      <c r="F257" s="9">
        <f t="shared" si="5"/>
        <v>0</v>
      </c>
      <c r="G257" s="122"/>
    </row>
    <row r="258" spans="1:7" ht="18" customHeight="1" x14ac:dyDescent="0.25">
      <c r="A258" s="99" t="s">
        <v>28</v>
      </c>
      <c r="B258" s="118" t="s">
        <v>100</v>
      </c>
      <c r="C258" s="119" t="s">
        <v>225</v>
      </c>
      <c r="D258" s="99" t="s">
        <v>189</v>
      </c>
      <c r="E258" s="8" t="s">
        <v>0</v>
      </c>
      <c r="F258" s="9">
        <f t="shared" ref="F258:F262" si="6">F263+F268+F275</f>
        <v>2320</v>
      </c>
      <c r="G258" s="87" t="s">
        <v>155</v>
      </c>
    </row>
    <row r="259" spans="1:7" ht="52.5" customHeight="1" x14ac:dyDescent="0.25">
      <c r="A259" s="99"/>
      <c r="B259" s="118"/>
      <c r="C259" s="119"/>
      <c r="D259" s="99"/>
      <c r="E259" s="8" t="s">
        <v>1</v>
      </c>
      <c r="F259" s="9">
        <f t="shared" si="6"/>
        <v>0</v>
      </c>
      <c r="G259" s="88"/>
    </row>
    <row r="260" spans="1:7" ht="49.5" customHeight="1" x14ac:dyDescent="0.25">
      <c r="A260" s="99"/>
      <c r="B260" s="118"/>
      <c r="C260" s="119"/>
      <c r="D260" s="99"/>
      <c r="E260" s="8" t="s">
        <v>49</v>
      </c>
      <c r="F260" s="9">
        <f t="shared" si="6"/>
        <v>2320</v>
      </c>
      <c r="G260" s="88"/>
    </row>
    <row r="261" spans="1:7" ht="30" x14ac:dyDescent="0.25">
      <c r="A261" s="99"/>
      <c r="B261" s="118"/>
      <c r="C261" s="119"/>
      <c r="D261" s="99"/>
      <c r="E261" s="8" t="s">
        <v>48</v>
      </c>
      <c r="F261" s="9">
        <f t="shared" si="6"/>
        <v>0</v>
      </c>
      <c r="G261" s="88"/>
    </row>
    <row r="262" spans="1:7" ht="30" x14ac:dyDescent="0.25">
      <c r="A262" s="99"/>
      <c r="B262" s="118"/>
      <c r="C262" s="119"/>
      <c r="D262" s="99"/>
      <c r="E262" s="8" t="s">
        <v>2</v>
      </c>
      <c r="F262" s="9">
        <f t="shared" si="6"/>
        <v>0</v>
      </c>
      <c r="G262" s="88"/>
    </row>
    <row r="263" spans="1:7" ht="25.5" customHeight="1" x14ac:dyDescent="0.25">
      <c r="A263" s="41" t="s">
        <v>29</v>
      </c>
      <c r="B263" s="50" t="s">
        <v>101</v>
      </c>
      <c r="C263" s="47" t="s">
        <v>225</v>
      </c>
      <c r="D263" s="44" t="s">
        <v>190</v>
      </c>
      <c r="E263" s="8" t="s">
        <v>0</v>
      </c>
      <c r="F263" s="9">
        <v>0</v>
      </c>
      <c r="G263" s="88"/>
    </row>
    <row r="264" spans="1:7" ht="52.5" customHeight="1" x14ac:dyDescent="0.25">
      <c r="A264" s="42"/>
      <c r="B264" s="51"/>
      <c r="C264" s="48"/>
      <c r="D264" s="45"/>
      <c r="E264" s="8" t="s">
        <v>1</v>
      </c>
      <c r="F264" s="9">
        <v>0</v>
      </c>
      <c r="G264" s="88"/>
    </row>
    <row r="265" spans="1:7" ht="47.25" customHeight="1" x14ac:dyDescent="0.25">
      <c r="A265" s="42"/>
      <c r="B265" s="51"/>
      <c r="C265" s="48"/>
      <c r="D265" s="45"/>
      <c r="E265" s="8" t="s">
        <v>49</v>
      </c>
      <c r="F265" s="9">
        <v>0</v>
      </c>
      <c r="G265" s="88"/>
    </row>
    <row r="266" spans="1:7" ht="27.75" customHeight="1" x14ac:dyDescent="0.25">
      <c r="A266" s="42"/>
      <c r="B266" s="51"/>
      <c r="C266" s="48"/>
      <c r="D266" s="45"/>
      <c r="E266" s="8" t="s">
        <v>48</v>
      </c>
      <c r="F266" s="9">
        <v>0</v>
      </c>
      <c r="G266" s="88"/>
    </row>
    <row r="267" spans="1:7" ht="25.5" customHeight="1" x14ac:dyDescent="0.25">
      <c r="A267" s="43"/>
      <c r="B267" s="52"/>
      <c r="C267" s="49"/>
      <c r="D267" s="46"/>
      <c r="E267" s="8" t="s">
        <v>2</v>
      </c>
      <c r="F267" s="9">
        <v>0</v>
      </c>
      <c r="G267" s="89"/>
    </row>
    <row r="268" spans="1:7" ht="98.25" customHeight="1" x14ac:dyDescent="0.25">
      <c r="A268" s="41" t="s">
        <v>30</v>
      </c>
      <c r="B268" s="50" t="s">
        <v>76</v>
      </c>
      <c r="C268" s="47" t="s">
        <v>225</v>
      </c>
      <c r="D268" s="44" t="s">
        <v>190</v>
      </c>
      <c r="E268" s="8" t="s">
        <v>0</v>
      </c>
      <c r="F268" s="9">
        <v>0</v>
      </c>
      <c r="G268" s="115" t="s">
        <v>212</v>
      </c>
    </row>
    <row r="269" spans="1:7" ht="94.5" customHeight="1" x14ac:dyDescent="0.25">
      <c r="A269" s="42"/>
      <c r="B269" s="51"/>
      <c r="C269" s="48"/>
      <c r="D269" s="45"/>
      <c r="E269" s="8" t="s">
        <v>1</v>
      </c>
      <c r="F269" s="9">
        <v>0</v>
      </c>
      <c r="G269" s="116"/>
    </row>
    <row r="270" spans="1:7" ht="97.5" customHeight="1" x14ac:dyDescent="0.25">
      <c r="A270" s="42"/>
      <c r="B270" s="51"/>
      <c r="C270" s="48"/>
      <c r="D270" s="45"/>
      <c r="E270" s="8" t="s">
        <v>49</v>
      </c>
      <c r="F270" s="9">
        <v>0</v>
      </c>
      <c r="G270" s="116"/>
    </row>
    <row r="271" spans="1:7" ht="99" customHeight="1" x14ac:dyDescent="0.25">
      <c r="A271" s="42"/>
      <c r="B271" s="51"/>
      <c r="C271" s="48"/>
      <c r="D271" s="45"/>
      <c r="E271" s="8" t="s">
        <v>48</v>
      </c>
      <c r="F271" s="9">
        <v>0</v>
      </c>
      <c r="G271" s="116"/>
    </row>
    <row r="272" spans="1:7" ht="101.25" customHeight="1" x14ac:dyDescent="0.25">
      <c r="A272" s="42"/>
      <c r="B272" s="51"/>
      <c r="C272" s="18"/>
      <c r="D272" s="45"/>
      <c r="E272" s="36" t="s">
        <v>2</v>
      </c>
      <c r="F272" s="16">
        <v>0</v>
      </c>
      <c r="G272" s="116"/>
    </row>
    <row r="273" spans="1:7" ht="40.5" customHeight="1" x14ac:dyDescent="0.25">
      <c r="A273" s="60" t="s">
        <v>216</v>
      </c>
      <c r="B273" s="61"/>
      <c r="C273" s="61"/>
      <c r="D273" s="61"/>
      <c r="E273" s="61"/>
      <c r="F273" s="61"/>
      <c r="G273" s="62"/>
    </row>
    <row r="274" spans="1:7" ht="15.75" customHeight="1" x14ac:dyDescent="0.25">
      <c r="A274" s="60" t="s">
        <v>136</v>
      </c>
      <c r="B274" s="61"/>
      <c r="C274" s="61"/>
      <c r="D274" s="61"/>
      <c r="E274" s="61"/>
      <c r="F274" s="61"/>
      <c r="G274" s="62"/>
    </row>
    <row r="275" spans="1:7" ht="15" customHeight="1" x14ac:dyDescent="0.25">
      <c r="A275" s="41" t="s">
        <v>32</v>
      </c>
      <c r="B275" s="50" t="s">
        <v>217</v>
      </c>
      <c r="C275" s="47" t="s">
        <v>225</v>
      </c>
      <c r="D275" s="44" t="s">
        <v>191</v>
      </c>
      <c r="E275" s="8" t="s">
        <v>0</v>
      </c>
      <c r="F275" s="9">
        <f>F276+F277+F278+F279</f>
        <v>2320</v>
      </c>
      <c r="G275" s="87" t="s">
        <v>211</v>
      </c>
    </row>
    <row r="276" spans="1:7" ht="61.5" customHeight="1" x14ac:dyDescent="0.25">
      <c r="A276" s="42"/>
      <c r="B276" s="51"/>
      <c r="C276" s="48"/>
      <c r="D276" s="45"/>
      <c r="E276" s="8" t="s">
        <v>1</v>
      </c>
      <c r="F276" s="9">
        <v>0</v>
      </c>
      <c r="G276" s="88"/>
    </row>
    <row r="277" spans="1:7" ht="53.25" customHeight="1" x14ac:dyDescent="0.25">
      <c r="A277" s="42"/>
      <c r="B277" s="51"/>
      <c r="C277" s="48"/>
      <c r="D277" s="45"/>
      <c r="E277" s="8" t="s">
        <v>49</v>
      </c>
      <c r="F277" s="9">
        <v>2320</v>
      </c>
      <c r="G277" s="88"/>
    </row>
    <row r="278" spans="1:7" ht="30" x14ac:dyDescent="0.25">
      <c r="A278" s="42"/>
      <c r="B278" s="51"/>
      <c r="C278" s="48"/>
      <c r="D278" s="45"/>
      <c r="E278" s="8" t="s">
        <v>48</v>
      </c>
      <c r="F278" s="9">
        <v>0</v>
      </c>
      <c r="G278" s="88"/>
    </row>
    <row r="279" spans="1:7" ht="30" x14ac:dyDescent="0.25">
      <c r="A279" s="43"/>
      <c r="B279" s="52"/>
      <c r="C279" s="49"/>
      <c r="D279" s="46"/>
      <c r="E279" s="36" t="s">
        <v>2</v>
      </c>
      <c r="F279" s="16">
        <v>0</v>
      </c>
      <c r="G279" s="89"/>
    </row>
    <row r="280" spans="1:7" ht="60" customHeight="1" x14ac:dyDescent="0.25">
      <c r="A280" s="41" t="s">
        <v>33</v>
      </c>
      <c r="B280" s="50" t="s">
        <v>218</v>
      </c>
      <c r="C280" s="47" t="s">
        <v>225</v>
      </c>
      <c r="D280" s="44" t="s">
        <v>193</v>
      </c>
      <c r="E280" s="8" t="s">
        <v>0</v>
      </c>
      <c r="F280" s="9">
        <v>0</v>
      </c>
      <c r="G280" s="115" t="s">
        <v>214</v>
      </c>
    </row>
    <row r="281" spans="1:7" ht="66.75" customHeight="1" x14ac:dyDescent="0.25">
      <c r="A281" s="42"/>
      <c r="B281" s="51"/>
      <c r="C281" s="48"/>
      <c r="D281" s="45"/>
      <c r="E281" s="8" t="s">
        <v>1</v>
      </c>
      <c r="F281" s="9">
        <v>0</v>
      </c>
      <c r="G281" s="116"/>
    </row>
    <row r="282" spans="1:7" ht="55.5" customHeight="1" x14ac:dyDescent="0.25">
      <c r="A282" s="42"/>
      <c r="B282" s="51"/>
      <c r="C282" s="48"/>
      <c r="D282" s="45"/>
      <c r="E282" s="8" t="s">
        <v>49</v>
      </c>
      <c r="F282" s="9">
        <v>0</v>
      </c>
      <c r="G282" s="116"/>
    </row>
    <row r="283" spans="1:7" ht="66" customHeight="1" x14ac:dyDescent="0.25">
      <c r="A283" s="42"/>
      <c r="B283" s="51"/>
      <c r="C283" s="48"/>
      <c r="D283" s="45"/>
      <c r="E283" s="8" t="s">
        <v>48</v>
      </c>
      <c r="F283" s="9">
        <v>0</v>
      </c>
      <c r="G283" s="116"/>
    </row>
    <row r="284" spans="1:7" ht="54" customHeight="1" x14ac:dyDescent="0.25">
      <c r="A284" s="43"/>
      <c r="B284" s="52"/>
      <c r="C284" s="49"/>
      <c r="D284" s="46"/>
      <c r="E284" s="8" t="s">
        <v>2</v>
      </c>
      <c r="F284" s="9">
        <v>0</v>
      </c>
      <c r="G284" s="126"/>
    </row>
    <row r="285" spans="1:7" x14ac:dyDescent="0.25">
      <c r="A285" s="123" t="s">
        <v>141</v>
      </c>
      <c r="B285" s="124"/>
      <c r="C285" s="124"/>
      <c r="D285" s="124"/>
      <c r="E285" s="124"/>
      <c r="F285" s="124"/>
      <c r="G285" s="125"/>
    </row>
    <row r="286" spans="1:7" x14ac:dyDescent="0.25">
      <c r="A286" s="123" t="s">
        <v>142</v>
      </c>
      <c r="B286" s="124"/>
      <c r="C286" s="124"/>
      <c r="D286" s="124"/>
      <c r="E286" s="124"/>
      <c r="F286" s="124"/>
      <c r="G286" s="125"/>
    </row>
    <row r="287" spans="1:7" ht="15.75" customHeight="1" x14ac:dyDescent="0.25">
      <c r="A287" s="41" t="s">
        <v>31</v>
      </c>
      <c r="B287" s="50" t="s">
        <v>58</v>
      </c>
      <c r="C287" s="47" t="s">
        <v>225</v>
      </c>
      <c r="D287" s="44" t="s">
        <v>192</v>
      </c>
      <c r="E287" s="8" t="s">
        <v>0</v>
      </c>
      <c r="F287" s="9">
        <f t="shared" ref="F287:F291" si="7">F292+F297+F280</f>
        <v>0</v>
      </c>
      <c r="G287" s="117" t="s">
        <v>152</v>
      </c>
    </row>
    <row r="288" spans="1:7" ht="45" x14ac:dyDescent="0.25">
      <c r="A288" s="42"/>
      <c r="B288" s="51"/>
      <c r="C288" s="48"/>
      <c r="D288" s="45"/>
      <c r="E288" s="8" t="s">
        <v>1</v>
      </c>
      <c r="F288" s="9">
        <f t="shared" si="7"/>
        <v>0</v>
      </c>
      <c r="G288" s="117"/>
    </row>
    <row r="289" spans="1:7" ht="45" x14ac:dyDescent="0.25">
      <c r="A289" s="42"/>
      <c r="B289" s="51"/>
      <c r="C289" s="48"/>
      <c r="D289" s="45"/>
      <c r="E289" s="8" t="s">
        <v>49</v>
      </c>
      <c r="F289" s="9">
        <f t="shared" si="7"/>
        <v>0</v>
      </c>
      <c r="G289" s="117"/>
    </row>
    <row r="290" spans="1:7" ht="15" customHeight="1" x14ac:dyDescent="0.25">
      <c r="A290" s="42"/>
      <c r="B290" s="51"/>
      <c r="C290" s="48"/>
      <c r="D290" s="45"/>
      <c r="E290" s="8" t="s">
        <v>48</v>
      </c>
      <c r="F290" s="9">
        <f t="shared" si="7"/>
        <v>0</v>
      </c>
      <c r="G290" s="117"/>
    </row>
    <row r="291" spans="1:7" ht="30" x14ac:dyDescent="0.25">
      <c r="A291" s="43"/>
      <c r="B291" s="52"/>
      <c r="C291" s="49"/>
      <c r="D291" s="46"/>
      <c r="E291" s="8" t="s">
        <v>2</v>
      </c>
      <c r="F291" s="9">
        <f t="shared" si="7"/>
        <v>0</v>
      </c>
      <c r="G291" s="117"/>
    </row>
    <row r="292" spans="1:7" ht="30" customHeight="1" x14ac:dyDescent="0.25">
      <c r="A292" s="41" t="s">
        <v>32</v>
      </c>
      <c r="B292" s="50" t="s">
        <v>106</v>
      </c>
      <c r="C292" s="47" t="s">
        <v>225</v>
      </c>
      <c r="D292" s="44" t="s">
        <v>192</v>
      </c>
      <c r="E292" s="8" t="s">
        <v>0</v>
      </c>
      <c r="F292" s="9">
        <f>F293+F294+F295+F296</f>
        <v>0</v>
      </c>
      <c r="G292" s="117"/>
    </row>
    <row r="293" spans="1:7" ht="54.75" customHeight="1" x14ac:dyDescent="0.25">
      <c r="A293" s="42"/>
      <c r="B293" s="51"/>
      <c r="C293" s="48"/>
      <c r="D293" s="45"/>
      <c r="E293" s="8" t="s">
        <v>1</v>
      </c>
      <c r="F293" s="9">
        <v>0</v>
      </c>
      <c r="G293" s="117"/>
    </row>
    <row r="294" spans="1:7" ht="45" x14ac:dyDescent="0.25">
      <c r="A294" s="42"/>
      <c r="B294" s="51"/>
      <c r="C294" s="48"/>
      <c r="D294" s="45"/>
      <c r="E294" s="8" t="s">
        <v>49</v>
      </c>
      <c r="F294" s="9">
        <v>0</v>
      </c>
      <c r="G294" s="117"/>
    </row>
    <row r="295" spans="1:7" ht="30" x14ac:dyDescent="0.25">
      <c r="A295" s="42"/>
      <c r="B295" s="51"/>
      <c r="C295" s="48"/>
      <c r="D295" s="45"/>
      <c r="E295" s="8" t="s">
        <v>48</v>
      </c>
      <c r="F295" s="9">
        <v>0</v>
      </c>
      <c r="G295" s="117"/>
    </row>
    <row r="296" spans="1:7" ht="51" customHeight="1" x14ac:dyDescent="0.25">
      <c r="A296" s="43"/>
      <c r="B296" s="52"/>
      <c r="C296" s="49"/>
      <c r="D296" s="46"/>
      <c r="E296" s="8" t="s">
        <v>2</v>
      </c>
      <c r="F296" s="9">
        <v>0</v>
      </c>
      <c r="G296" s="117"/>
    </row>
    <row r="297" spans="1:7" ht="17.25" customHeight="1" x14ac:dyDescent="0.25">
      <c r="A297" s="41" t="s">
        <v>33</v>
      </c>
      <c r="B297" s="50" t="s">
        <v>77</v>
      </c>
      <c r="C297" s="47" t="s">
        <v>225</v>
      </c>
      <c r="D297" s="44" t="s">
        <v>213</v>
      </c>
      <c r="E297" s="8" t="s">
        <v>0</v>
      </c>
      <c r="F297" s="9">
        <v>0</v>
      </c>
      <c r="G297" s="117"/>
    </row>
    <row r="298" spans="1:7" ht="45" x14ac:dyDescent="0.25">
      <c r="A298" s="42"/>
      <c r="B298" s="51"/>
      <c r="C298" s="48"/>
      <c r="D298" s="45"/>
      <c r="E298" s="8" t="s">
        <v>1</v>
      </c>
      <c r="F298" s="9">
        <v>0</v>
      </c>
      <c r="G298" s="117"/>
    </row>
    <row r="299" spans="1:7" ht="45" x14ac:dyDescent="0.25">
      <c r="A299" s="42"/>
      <c r="B299" s="51"/>
      <c r="C299" s="48"/>
      <c r="D299" s="45"/>
      <c r="E299" s="8" t="s">
        <v>49</v>
      </c>
      <c r="F299" s="9">
        <v>0</v>
      </c>
      <c r="G299" s="117"/>
    </row>
    <row r="300" spans="1:7" ht="30" x14ac:dyDescent="0.25">
      <c r="A300" s="42"/>
      <c r="B300" s="51"/>
      <c r="C300" s="48"/>
      <c r="D300" s="45"/>
      <c r="E300" s="8" t="s">
        <v>48</v>
      </c>
      <c r="F300" s="9">
        <v>0</v>
      </c>
      <c r="G300" s="117"/>
    </row>
    <row r="301" spans="1:7" ht="30" x14ac:dyDescent="0.25">
      <c r="A301" s="43"/>
      <c r="B301" s="52"/>
      <c r="C301" s="49"/>
      <c r="D301" s="46"/>
      <c r="E301" s="8" t="s">
        <v>2</v>
      </c>
      <c r="F301" s="9">
        <v>0</v>
      </c>
      <c r="G301" s="117"/>
    </row>
    <row r="302" spans="1:7" ht="17.25" customHeight="1" x14ac:dyDescent="0.25">
      <c r="A302" s="41" t="s">
        <v>34</v>
      </c>
      <c r="B302" s="50" t="s">
        <v>107</v>
      </c>
      <c r="C302" s="47" t="s">
        <v>225</v>
      </c>
      <c r="D302" s="44" t="s">
        <v>190</v>
      </c>
      <c r="E302" s="8" t="s">
        <v>0</v>
      </c>
      <c r="F302" s="9">
        <f>F307</f>
        <v>594.99</v>
      </c>
      <c r="G302" s="127" t="s">
        <v>156</v>
      </c>
    </row>
    <row r="303" spans="1:7" ht="48.75" customHeight="1" x14ac:dyDescent="0.25">
      <c r="A303" s="42"/>
      <c r="B303" s="51"/>
      <c r="C303" s="48"/>
      <c r="D303" s="45"/>
      <c r="E303" s="8" t="s">
        <v>1</v>
      </c>
      <c r="F303" s="9">
        <f>F308</f>
        <v>583.09</v>
      </c>
      <c r="G303" s="128"/>
    </row>
    <row r="304" spans="1:7" ht="53.25" customHeight="1" x14ac:dyDescent="0.25">
      <c r="A304" s="42"/>
      <c r="B304" s="51"/>
      <c r="C304" s="48"/>
      <c r="D304" s="45"/>
      <c r="E304" s="8" t="s">
        <v>49</v>
      </c>
      <c r="F304" s="9">
        <f>F309</f>
        <v>11.899999999999977</v>
      </c>
      <c r="G304" s="128"/>
    </row>
    <row r="305" spans="1:7" ht="30" x14ac:dyDescent="0.25">
      <c r="A305" s="42"/>
      <c r="B305" s="51"/>
      <c r="C305" s="48"/>
      <c r="D305" s="45"/>
      <c r="E305" s="8" t="s">
        <v>48</v>
      </c>
      <c r="F305" s="9">
        <v>0</v>
      </c>
      <c r="G305" s="128"/>
    </row>
    <row r="306" spans="1:7" ht="30" x14ac:dyDescent="0.25">
      <c r="A306" s="43"/>
      <c r="B306" s="52"/>
      <c r="C306" s="49"/>
      <c r="D306" s="46"/>
      <c r="E306" s="8" t="s">
        <v>2</v>
      </c>
      <c r="F306" s="9">
        <v>0</v>
      </c>
      <c r="G306" s="128"/>
    </row>
    <row r="307" spans="1:7" ht="18.75" customHeight="1" x14ac:dyDescent="0.25">
      <c r="A307" s="41" t="s">
        <v>35</v>
      </c>
      <c r="B307" s="50" t="s">
        <v>108</v>
      </c>
      <c r="C307" s="47" t="s">
        <v>225</v>
      </c>
      <c r="D307" s="44" t="s">
        <v>232</v>
      </c>
      <c r="E307" s="8" t="s">
        <v>0</v>
      </c>
      <c r="F307" s="9">
        <f>F308+F309</f>
        <v>594.99</v>
      </c>
      <c r="G307" s="128"/>
    </row>
    <row r="308" spans="1:7" ht="51" customHeight="1" x14ac:dyDescent="0.25">
      <c r="A308" s="42"/>
      <c r="B308" s="51"/>
      <c r="C308" s="48"/>
      <c r="D308" s="45"/>
      <c r="E308" s="8" t="s">
        <v>1</v>
      </c>
      <c r="F308" s="9">
        <v>583.09</v>
      </c>
      <c r="G308" s="128"/>
    </row>
    <row r="309" spans="1:7" ht="48" customHeight="1" x14ac:dyDescent="0.25">
      <c r="A309" s="42"/>
      <c r="B309" s="51"/>
      <c r="C309" s="48"/>
      <c r="D309" s="45"/>
      <c r="E309" s="8" t="s">
        <v>49</v>
      </c>
      <c r="F309" s="9">
        <f>594.99-583.09</f>
        <v>11.899999999999977</v>
      </c>
      <c r="G309" s="128"/>
    </row>
    <row r="310" spans="1:7" ht="30" x14ac:dyDescent="0.25">
      <c r="A310" s="42"/>
      <c r="B310" s="51"/>
      <c r="C310" s="48"/>
      <c r="D310" s="45"/>
      <c r="E310" s="8" t="s">
        <v>48</v>
      </c>
      <c r="F310" s="9">
        <v>0</v>
      </c>
      <c r="G310" s="128"/>
    </row>
    <row r="311" spans="1:7" ht="30" x14ac:dyDescent="0.25">
      <c r="A311" s="43"/>
      <c r="B311" s="52"/>
      <c r="C311" s="49"/>
      <c r="D311" s="46"/>
      <c r="E311" s="8" t="s">
        <v>2</v>
      </c>
      <c r="F311" s="9">
        <v>0</v>
      </c>
      <c r="G311" s="129"/>
    </row>
    <row r="312" spans="1:7" ht="15" customHeight="1" x14ac:dyDescent="0.25">
      <c r="A312" s="41" t="s">
        <v>36</v>
      </c>
      <c r="B312" s="53" t="s">
        <v>17</v>
      </c>
      <c r="C312" s="47" t="s">
        <v>225</v>
      </c>
      <c r="D312" s="41" t="s">
        <v>194</v>
      </c>
      <c r="E312" s="8" t="s">
        <v>0</v>
      </c>
      <c r="F312" s="29">
        <f t="shared" ref="F312:F314" si="8">F317+F337+F342+F347</f>
        <v>36313.920000000006</v>
      </c>
      <c r="G312" s="34"/>
    </row>
    <row r="313" spans="1:7" ht="44.25" customHeight="1" x14ac:dyDescent="0.25">
      <c r="A313" s="42"/>
      <c r="B313" s="54"/>
      <c r="C313" s="48"/>
      <c r="D313" s="42"/>
      <c r="E313" s="8" t="s">
        <v>1</v>
      </c>
      <c r="F313" s="9">
        <f t="shared" si="8"/>
        <v>0</v>
      </c>
      <c r="G313" s="34"/>
    </row>
    <row r="314" spans="1:7" ht="47.25" customHeight="1" x14ac:dyDescent="0.25">
      <c r="A314" s="42"/>
      <c r="B314" s="54"/>
      <c r="C314" s="48"/>
      <c r="D314" s="42"/>
      <c r="E314" s="8" t="s">
        <v>49</v>
      </c>
      <c r="F314" s="9">
        <f t="shared" si="8"/>
        <v>4680.8</v>
      </c>
      <c r="G314" s="34"/>
    </row>
    <row r="315" spans="1:7" ht="30" x14ac:dyDescent="0.25">
      <c r="A315" s="42"/>
      <c r="B315" s="54"/>
      <c r="C315" s="48"/>
      <c r="D315" s="42"/>
      <c r="E315" s="8" t="s">
        <v>48</v>
      </c>
      <c r="F315" s="9">
        <f>F320+F340+F345+F350</f>
        <v>31633.120000000003</v>
      </c>
      <c r="G315" s="34"/>
    </row>
    <row r="316" spans="1:7" ht="30" x14ac:dyDescent="0.25">
      <c r="A316" s="43"/>
      <c r="B316" s="55"/>
      <c r="C316" s="49"/>
      <c r="D316" s="43"/>
      <c r="E316" s="8" t="s">
        <v>2</v>
      </c>
      <c r="F316" s="9">
        <v>0</v>
      </c>
      <c r="G316" s="34"/>
    </row>
    <row r="317" spans="1:7" ht="15.75" customHeight="1" x14ac:dyDescent="0.25">
      <c r="A317" s="41" t="s">
        <v>37</v>
      </c>
      <c r="B317" s="53" t="s">
        <v>51</v>
      </c>
      <c r="C317" s="47" t="s">
        <v>225</v>
      </c>
      <c r="D317" s="41" t="s">
        <v>195</v>
      </c>
      <c r="E317" s="8" t="s">
        <v>0</v>
      </c>
      <c r="F317" s="9">
        <f t="shared" ref="F317:F321" si="9">F322+F327+F332</f>
        <v>31511.120000000003</v>
      </c>
      <c r="G317" s="34"/>
    </row>
    <row r="318" spans="1:7" ht="48" customHeight="1" x14ac:dyDescent="0.25">
      <c r="A318" s="42"/>
      <c r="B318" s="54"/>
      <c r="C318" s="48"/>
      <c r="D318" s="42"/>
      <c r="E318" s="8" t="s">
        <v>1</v>
      </c>
      <c r="F318" s="9">
        <f t="shared" si="9"/>
        <v>0</v>
      </c>
      <c r="G318" s="34"/>
    </row>
    <row r="319" spans="1:7" ht="48.75" customHeight="1" x14ac:dyDescent="0.25">
      <c r="A319" s="42"/>
      <c r="B319" s="54"/>
      <c r="C319" s="48"/>
      <c r="D319" s="42"/>
      <c r="E319" s="8" t="s">
        <v>49</v>
      </c>
      <c r="F319" s="9">
        <f t="shared" si="9"/>
        <v>0</v>
      </c>
      <c r="G319" s="34"/>
    </row>
    <row r="320" spans="1:7" ht="30" x14ac:dyDescent="0.25">
      <c r="A320" s="42"/>
      <c r="B320" s="54"/>
      <c r="C320" s="48"/>
      <c r="D320" s="42"/>
      <c r="E320" s="8" t="s">
        <v>48</v>
      </c>
      <c r="F320" s="9">
        <f>F325+F330+F335</f>
        <v>31511.120000000003</v>
      </c>
      <c r="G320" s="34"/>
    </row>
    <row r="321" spans="1:7" ht="30" x14ac:dyDescent="0.25">
      <c r="A321" s="43"/>
      <c r="B321" s="55"/>
      <c r="C321" s="49"/>
      <c r="D321" s="43"/>
      <c r="E321" s="8" t="s">
        <v>2</v>
      </c>
      <c r="F321" s="9">
        <f t="shared" si="9"/>
        <v>0</v>
      </c>
      <c r="G321" s="34"/>
    </row>
    <row r="322" spans="1:7" ht="16.5" customHeight="1" x14ac:dyDescent="0.25">
      <c r="A322" s="41" t="s">
        <v>38</v>
      </c>
      <c r="B322" s="53" t="s">
        <v>66</v>
      </c>
      <c r="C322" s="47" t="s">
        <v>225</v>
      </c>
      <c r="D322" s="41" t="s">
        <v>196</v>
      </c>
      <c r="E322" s="8" t="s">
        <v>0</v>
      </c>
      <c r="F322" s="9">
        <f>F323+F324+F325+F326</f>
        <v>30360.63</v>
      </c>
      <c r="G322" s="34"/>
    </row>
    <row r="323" spans="1:7" ht="48.75" customHeight="1" x14ac:dyDescent="0.25">
      <c r="A323" s="42"/>
      <c r="B323" s="54"/>
      <c r="C323" s="48"/>
      <c r="D323" s="42"/>
      <c r="E323" s="8" t="s">
        <v>1</v>
      </c>
      <c r="F323" s="9">
        <v>0</v>
      </c>
      <c r="G323" s="34"/>
    </row>
    <row r="324" spans="1:7" ht="51" customHeight="1" x14ac:dyDescent="0.25">
      <c r="A324" s="42"/>
      <c r="B324" s="54"/>
      <c r="C324" s="48"/>
      <c r="D324" s="42"/>
      <c r="E324" s="8" t="s">
        <v>49</v>
      </c>
      <c r="F324" s="9">
        <v>0</v>
      </c>
      <c r="G324" s="34"/>
    </row>
    <row r="325" spans="1:7" ht="30" x14ac:dyDescent="0.25">
      <c r="A325" s="42"/>
      <c r="B325" s="54"/>
      <c r="C325" s="48"/>
      <c r="D325" s="42"/>
      <c r="E325" s="8" t="s">
        <v>48</v>
      </c>
      <c r="F325" s="9">
        <v>30360.63</v>
      </c>
      <c r="G325" s="34"/>
    </row>
    <row r="326" spans="1:7" ht="30" x14ac:dyDescent="0.25">
      <c r="A326" s="43"/>
      <c r="B326" s="55"/>
      <c r="C326" s="49"/>
      <c r="D326" s="43"/>
      <c r="E326" s="8" t="s">
        <v>2</v>
      </c>
      <c r="F326" s="9">
        <v>0</v>
      </c>
      <c r="G326" s="34"/>
    </row>
    <row r="327" spans="1:7" ht="15.75" customHeight="1" x14ac:dyDescent="0.25">
      <c r="A327" s="41" t="s">
        <v>39</v>
      </c>
      <c r="B327" s="53" t="s">
        <v>67</v>
      </c>
      <c r="C327" s="47" t="s">
        <v>225</v>
      </c>
      <c r="D327" s="41" t="s">
        <v>197</v>
      </c>
      <c r="E327" s="8" t="s">
        <v>0</v>
      </c>
      <c r="F327" s="9">
        <f>F328+F329+F330+F331</f>
        <v>281.04000000000002</v>
      </c>
      <c r="G327" s="34"/>
    </row>
    <row r="328" spans="1:7" ht="45" customHeight="1" x14ac:dyDescent="0.25">
      <c r="A328" s="42"/>
      <c r="B328" s="54"/>
      <c r="C328" s="48"/>
      <c r="D328" s="42"/>
      <c r="E328" s="8" t="s">
        <v>1</v>
      </c>
      <c r="F328" s="9">
        <v>0</v>
      </c>
      <c r="G328" s="34"/>
    </row>
    <row r="329" spans="1:7" ht="44.25" customHeight="1" x14ac:dyDescent="0.25">
      <c r="A329" s="42"/>
      <c r="B329" s="54"/>
      <c r="C329" s="48"/>
      <c r="D329" s="42"/>
      <c r="E329" s="8" t="s">
        <v>49</v>
      </c>
      <c r="F329" s="9">
        <v>0</v>
      </c>
      <c r="G329" s="34"/>
    </row>
    <row r="330" spans="1:7" ht="30" x14ac:dyDescent="0.25">
      <c r="A330" s="42"/>
      <c r="B330" s="54"/>
      <c r="C330" s="48"/>
      <c r="D330" s="42"/>
      <c r="E330" s="8" t="s">
        <v>48</v>
      </c>
      <c r="F330" s="9">
        <v>281.04000000000002</v>
      </c>
      <c r="G330" s="34"/>
    </row>
    <row r="331" spans="1:7" ht="30" x14ac:dyDescent="0.25">
      <c r="A331" s="43"/>
      <c r="B331" s="55"/>
      <c r="C331" s="49"/>
      <c r="D331" s="43"/>
      <c r="E331" s="8" t="s">
        <v>2</v>
      </c>
      <c r="F331" s="9">
        <v>0</v>
      </c>
      <c r="G331" s="34"/>
    </row>
    <row r="332" spans="1:7" ht="15.75" customHeight="1" x14ac:dyDescent="0.25">
      <c r="A332" s="41" t="s">
        <v>40</v>
      </c>
      <c r="B332" s="53" t="s">
        <v>18</v>
      </c>
      <c r="C332" s="47" t="s">
        <v>225</v>
      </c>
      <c r="D332" s="41" t="s">
        <v>198</v>
      </c>
      <c r="E332" s="8" t="s">
        <v>0</v>
      </c>
      <c r="F332" s="9">
        <f>F333+F334+F335+F336</f>
        <v>869.45</v>
      </c>
      <c r="G332" s="34"/>
    </row>
    <row r="333" spans="1:7" ht="44.25" customHeight="1" x14ac:dyDescent="0.25">
      <c r="A333" s="42"/>
      <c r="B333" s="54"/>
      <c r="C333" s="48"/>
      <c r="D333" s="42"/>
      <c r="E333" s="8" t="s">
        <v>1</v>
      </c>
      <c r="F333" s="9">
        <v>0</v>
      </c>
      <c r="G333" s="34"/>
    </row>
    <row r="334" spans="1:7" ht="45" customHeight="1" x14ac:dyDescent="0.25">
      <c r="A334" s="42"/>
      <c r="B334" s="54"/>
      <c r="C334" s="48"/>
      <c r="D334" s="42"/>
      <c r="E334" s="8" t="s">
        <v>49</v>
      </c>
      <c r="F334" s="9">
        <v>0</v>
      </c>
      <c r="G334" s="34"/>
    </row>
    <row r="335" spans="1:7" ht="30" x14ac:dyDescent="0.25">
      <c r="A335" s="42"/>
      <c r="B335" s="54"/>
      <c r="C335" s="48"/>
      <c r="D335" s="42"/>
      <c r="E335" s="8" t="s">
        <v>48</v>
      </c>
      <c r="F335" s="9">
        <v>869.45</v>
      </c>
      <c r="G335" s="34"/>
    </row>
    <row r="336" spans="1:7" ht="30" x14ac:dyDescent="0.25">
      <c r="A336" s="43"/>
      <c r="B336" s="55"/>
      <c r="C336" s="49"/>
      <c r="D336" s="43"/>
      <c r="E336" s="8" t="s">
        <v>2</v>
      </c>
      <c r="F336" s="9">
        <v>0</v>
      </c>
      <c r="G336" s="34"/>
    </row>
    <row r="337" spans="1:7" ht="33.75" customHeight="1" x14ac:dyDescent="0.25">
      <c r="A337" s="41" t="s">
        <v>41</v>
      </c>
      <c r="B337" s="53" t="s">
        <v>63</v>
      </c>
      <c r="C337" s="47" t="s">
        <v>225</v>
      </c>
      <c r="D337" s="41" t="s">
        <v>199</v>
      </c>
      <c r="E337" s="8" t="s">
        <v>0</v>
      </c>
      <c r="F337" s="9">
        <f>F340</f>
        <v>112</v>
      </c>
      <c r="G337" s="127" t="s">
        <v>157</v>
      </c>
    </row>
    <row r="338" spans="1:7" ht="43.5" customHeight="1" x14ac:dyDescent="0.25">
      <c r="A338" s="42"/>
      <c r="B338" s="54"/>
      <c r="C338" s="48"/>
      <c r="D338" s="42"/>
      <c r="E338" s="8" t="s">
        <v>1</v>
      </c>
      <c r="F338" s="9">
        <v>0</v>
      </c>
      <c r="G338" s="128"/>
    </row>
    <row r="339" spans="1:7" ht="42.75" customHeight="1" x14ac:dyDescent="0.25">
      <c r="A339" s="42"/>
      <c r="B339" s="54"/>
      <c r="C339" s="48"/>
      <c r="D339" s="42"/>
      <c r="E339" s="8" t="s">
        <v>49</v>
      </c>
      <c r="F339" s="9">
        <v>0</v>
      </c>
      <c r="G339" s="128"/>
    </row>
    <row r="340" spans="1:7" ht="33" customHeight="1" x14ac:dyDescent="0.25">
      <c r="A340" s="42"/>
      <c r="B340" s="54"/>
      <c r="C340" s="48"/>
      <c r="D340" s="42"/>
      <c r="E340" s="8" t="s">
        <v>48</v>
      </c>
      <c r="F340" s="9">
        <v>112</v>
      </c>
      <c r="G340" s="128"/>
    </row>
    <row r="341" spans="1:7" ht="40.5" customHeight="1" x14ac:dyDescent="0.25">
      <c r="A341" s="43"/>
      <c r="B341" s="55"/>
      <c r="C341" s="49"/>
      <c r="D341" s="43"/>
      <c r="E341" s="8" t="s">
        <v>2</v>
      </c>
      <c r="F341" s="9" t="s">
        <v>240</v>
      </c>
      <c r="G341" s="129"/>
    </row>
    <row r="342" spans="1:7" ht="21" customHeight="1" x14ac:dyDescent="0.25">
      <c r="A342" s="41" t="s">
        <v>42</v>
      </c>
      <c r="B342" s="53" t="s">
        <v>64</v>
      </c>
      <c r="C342" s="47" t="s">
        <v>225</v>
      </c>
      <c r="D342" s="41" t="s">
        <v>200</v>
      </c>
      <c r="E342" s="8" t="s">
        <v>0</v>
      </c>
      <c r="F342" s="9">
        <f>F343+F344+F345+F346</f>
        <v>4680.8</v>
      </c>
      <c r="G342" s="34"/>
    </row>
    <row r="343" spans="1:7" ht="48.75" customHeight="1" x14ac:dyDescent="0.25">
      <c r="A343" s="42"/>
      <c r="B343" s="54"/>
      <c r="C343" s="48"/>
      <c r="D343" s="42"/>
      <c r="E343" s="8" t="s">
        <v>1</v>
      </c>
      <c r="F343" s="9">
        <v>0</v>
      </c>
      <c r="G343" s="34"/>
    </row>
    <row r="344" spans="1:7" ht="50.25" customHeight="1" x14ac:dyDescent="0.25">
      <c r="A344" s="42"/>
      <c r="B344" s="54"/>
      <c r="C344" s="48"/>
      <c r="D344" s="42"/>
      <c r="E344" s="8" t="s">
        <v>49</v>
      </c>
      <c r="F344" s="9">
        <f>50+4630.8</f>
        <v>4680.8</v>
      </c>
      <c r="G344" s="34"/>
    </row>
    <row r="345" spans="1:7" ht="30" x14ac:dyDescent="0.25">
      <c r="A345" s="42"/>
      <c r="B345" s="54"/>
      <c r="C345" s="48"/>
      <c r="D345" s="42"/>
      <c r="E345" s="8" t="s">
        <v>48</v>
      </c>
      <c r="F345" s="9">
        <v>0</v>
      </c>
      <c r="G345" s="34"/>
    </row>
    <row r="346" spans="1:7" ht="30" x14ac:dyDescent="0.25">
      <c r="A346" s="43"/>
      <c r="B346" s="55"/>
      <c r="C346" s="49"/>
      <c r="D346" s="43"/>
      <c r="E346" s="8" t="s">
        <v>2</v>
      </c>
      <c r="F346" s="9">
        <v>0</v>
      </c>
      <c r="G346" s="34"/>
    </row>
    <row r="347" spans="1:7" ht="16.5" customHeight="1" x14ac:dyDescent="0.25">
      <c r="A347" s="41" t="s">
        <v>43</v>
      </c>
      <c r="B347" s="53" t="s">
        <v>65</v>
      </c>
      <c r="C347" s="47" t="s">
        <v>225</v>
      </c>
      <c r="D347" s="41" t="s">
        <v>201</v>
      </c>
      <c r="E347" s="8" t="s">
        <v>0</v>
      </c>
      <c r="F347" s="9">
        <f>F350</f>
        <v>10</v>
      </c>
      <c r="G347" s="127"/>
    </row>
    <row r="348" spans="1:7" ht="44.25" customHeight="1" x14ac:dyDescent="0.25">
      <c r="A348" s="42"/>
      <c r="B348" s="54"/>
      <c r="C348" s="48"/>
      <c r="D348" s="42"/>
      <c r="E348" s="8" t="s">
        <v>1</v>
      </c>
      <c r="F348" s="9">
        <v>0</v>
      </c>
      <c r="G348" s="128"/>
    </row>
    <row r="349" spans="1:7" ht="45" customHeight="1" x14ac:dyDescent="0.25">
      <c r="A349" s="42"/>
      <c r="B349" s="54"/>
      <c r="C349" s="48"/>
      <c r="D349" s="42"/>
      <c r="E349" s="8" t="s">
        <v>49</v>
      </c>
      <c r="F349" s="9">
        <v>0</v>
      </c>
      <c r="G349" s="128"/>
    </row>
    <row r="350" spans="1:7" ht="30" x14ac:dyDescent="0.25">
      <c r="A350" s="42"/>
      <c r="B350" s="54"/>
      <c r="C350" s="48"/>
      <c r="D350" s="42"/>
      <c r="E350" s="8" t="s">
        <v>48</v>
      </c>
      <c r="F350" s="9">
        <v>10</v>
      </c>
      <c r="G350" s="128"/>
    </row>
    <row r="351" spans="1:7" ht="30" x14ac:dyDescent="0.25">
      <c r="A351" s="43"/>
      <c r="B351" s="55"/>
      <c r="C351" s="49"/>
      <c r="D351" s="43"/>
      <c r="E351" s="8" t="s">
        <v>2</v>
      </c>
      <c r="F351" s="9">
        <v>0</v>
      </c>
      <c r="G351" s="129"/>
    </row>
  </sheetData>
  <mergeCells count="320">
    <mergeCell ref="B1:G1"/>
    <mergeCell ref="G347:G351"/>
    <mergeCell ref="E3:F3"/>
    <mergeCell ref="E5:E9"/>
    <mergeCell ref="F5:F9"/>
    <mergeCell ref="E14:E18"/>
    <mergeCell ref="F14:F18"/>
    <mergeCell ref="E19:E23"/>
    <mergeCell ref="F19:F23"/>
    <mergeCell ref="A342:A346"/>
    <mergeCell ref="B342:B346"/>
    <mergeCell ref="C342:C346"/>
    <mergeCell ref="D342:D346"/>
    <mergeCell ref="A347:A351"/>
    <mergeCell ref="B347:B351"/>
    <mergeCell ref="C347:C351"/>
    <mergeCell ref="D347:D351"/>
    <mergeCell ref="A337:A341"/>
    <mergeCell ref="B337:B341"/>
    <mergeCell ref="C337:C341"/>
    <mergeCell ref="D337:D341"/>
    <mergeCell ref="G337:G341"/>
    <mergeCell ref="A327:A331"/>
    <mergeCell ref="B327:B331"/>
    <mergeCell ref="C327:C331"/>
    <mergeCell ref="A332:A336"/>
    <mergeCell ref="B332:B336"/>
    <mergeCell ref="C332:C336"/>
    <mergeCell ref="D332:D336"/>
    <mergeCell ref="A317:A321"/>
    <mergeCell ref="B317:B321"/>
    <mergeCell ref="C317:C321"/>
    <mergeCell ref="D317:D321"/>
    <mergeCell ref="A322:A326"/>
    <mergeCell ref="B322:B326"/>
    <mergeCell ref="C322:C326"/>
    <mergeCell ref="D322:D326"/>
    <mergeCell ref="A312:A316"/>
    <mergeCell ref="B312:B316"/>
    <mergeCell ref="C312:C316"/>
    <mergeCell ref="D312:D316"/>
    <mergeCell ref="A302:A306"/>
    <mergeCell ref="B302:B306"/>
    <mergeCell ref="C302:C306"/>
    <mergeCell ref="D302:D306"/>
    <mergeCell ref="D327:D331"/>
    <mergeCell ref="G302:G311"/>
    <mergeCell ref="A307:A311"/>
    <mergeCell ref="B307:B311"/>
    <mergeCell ref="C307:C311"/>
    <mergeCell ref="C292:C296"/>
    <mergeCell ref="D292:D296"/>
    <mergeCell ref="A297:A301"/>
    <mergeCell ref="B297:B301"/>
    <mergeCell ref="C297:C301"/>
    <mergeCell ref="D297:D301"/>
    <mergeCell ref="D307:D311"/>
    <mergeCell ref="A285:G285"/>
    <mergeCell ref="A286:G286"/>
    <mergeCell ref="A287:A291"/>
    <mergeCell ref="B287:B291"/>
    <mergeCell ref="C287:C291"/>
    <mergeCell ref="D287:D291"/>
    <mergeCell ref="G287:G301"/>
    <mergeCell ref="A292:A296"/>
    <mergeCell ref="B292:B296"/>
    <mergeCell ref="G280:G284"/>
    <mergeCell ref="G268:G272"/>
    <mergeCell ref="A273:G273"/>
    <mergeCell ref="A274:G274"/>
    <mergeCell ref="A275:A279"/>
    <mergeCell ref="B275:B279"/>
    <mergeCell ref="C275:C279"/>
    <mergeCell ref="D275:D279"/>
    <mergeCell ref="G275:G279"/>
    <mergeCell ref="A268:A272"/>
    <mergeCell ref="B268:B272"/>
    <mergeCell ref="C268:C271"/>
    <mergeCell ref="D268:D272"/>
    <mergeCell ref="A258:A262"/>
    <mergeCell ref="B258:B262"/>
    <mergeCell ref="C258:C262"/>
    <mergeCell ref="D258:D262"/>
    <mergeCell ref="A280:A284"/>
    <mergeCell ref="B280:B284"/>
    <mergeCell ref="C280:C284"/>
    <mergeCell ref="D280:D284"/>
    <mergeCell ref="G258:G267"/>
    <mergeCell ref="A263:A267"/>
    <mergeCell ref="B263:B267"/>
    <mergeCell ref="C263:C267"/>
    <mergeCell ref="A250:G250"/>
    <mergeCell ref="A251:G251"/>
    <mergeCell ref="A252:G252"/>
    <mergeCell ref="A253:A257"/>
    <mergeCell ref="B253:B257"/>
    <mergeCell ref="C253:C257"/>
    <mergeCell ref="D253:D257"/>
    <mergeCell ref="G253:G257"/>
    <mergeCell ref="D263:D267"/>
    <mergeCell ref="A249:G249"/>
    <mergeCell ref="A234:A238"/>
    <mergeCell ref="B234:B238"/>
    <mergeCell ref="C234:C238"/>
    <mergeCell ref="D234:D238"/>
    <mergeCell ref="A239:A243"/>
    <mergeCell ref="B239:B243"/>
    <mergeCell ref="C239:C243"/>
    <mergeCell ref="D239:D243"/>
    <mergeCell ref="A225:G225"/>
    <mergeCell ref="A226:G226"/>
    <mergeCell ref="A227:G227"/>
    <mergeCell ref="A228:G228"/>
    <mergeCell ref="A229:A233"/>
    <mergeCell ref="B229:B233"/>
    <mergeCell ref="C229:C233"/>
    <mergeCell ref="D229:D233"/>
    <mergeCell ref="G229:G248"/>
    <mergeCell ref="A244:A248"/>
    <mergeCell ref="B244:B248"/>
    <mergeCell ref="C244:C248"/>
    <mergeCell ref="D244:D248"/>
    <mergeCell ref="C215:C219"/>
    <mergeCell ref="D215:D219"/>
    <mergeCell ref="A220:A224"/>
    <mergeCell ref="B220:B224"/>
    <mergeCell ref="C220:C224"/>
    <mergeCell ref="D220:D224"/>
    <mergeCell ref="A208:G208"/>
    <mergeCell ref="A209:G209"/>
    <mergeCell ref="A210:A214"/>
    <mergeCell ref="B210:B214"/>
    <mergeCell ref="C210:C214"/>
    <mergeCell ref="D210:D214"/>
    <mergeCell ref="G210:G224"/>
    <mergeCell ref="A215:A219"/>
    <mergeCell ref="B215:B219"/>
    <mergeCell ref="A181:G181"/>
    <mergeCell ref="A182:G182"/>
    <mergeCell ref="A183:A187"/>
    <mergeCell ref="B183:B187"/>
    <mergeCell ref="C183:C187"/>
    <mergeCell ref="D183:D187"/>
    <mergeCell ref="G183:G207"/>
    <mergeCell ref="A188:A192"/>
    <mergeCell ref="B188:B192"/>
    <mergeCell ref="A198:A202"/>
    <mergeCell ref="B198:B202"/>
    <mergeCell ref="C198:C202"/>
    <mergeCell ref="D198:D202"/>
    <mergeCell ref="A203:A207"/>
    <mergeCell ref="B203:B207"/>
    <mergeCell ref="C203:C207"/>
    <mergeCell ref="D203:D207"/>
    <mergeCell ref="C188:C192"/>
    <mergeCell ref="D188:D192"/>
    <mergeCell ref="A193:A197"/>
    <mergeCell ref="B193:B197"/>
    <mergeCell ref="C193:C197"/>
    <mergeCell ref="D193:D197"/>
    <mergeCell ref="A176:A180"/>
    <mergeCell ref="B176:B180"/>
    <mergeCell ref="C176:C180"/>
    <mergeCell ref="D176:D180"/>
    <mergeCell ref="D161:D165"/>
    <mergeCell ref="A166:A170"/>
    <mergeCell ref="B166:B170"/>
    <mergeCell ref="C166:C170"/>
    <mergeCell ref="D166:D170"/>
    <mergeCell ref="A156:A160"/>
    <mergeCell ref="B156:B160"/>
    <mergeCell ref="C156:C160"/>
    <mergeCell ref="D156:D160"/>
    <mergeCell ref="G156:G175"/>
    <mergeCell ref="A161:A165"/>
    <mergeCell ref="B161:B165"/>
    <mergeCell ref="C161:C165"/>
    <mergeCell ref="A148:G148"/>
    <mergeCell ref="A149:G149"/>
    <mergeCell ref="A150:G150"/>
    <mergeCell ref="A151:A155"/>
    <mergeCell ref="B151:B155"/>
    <mergeCell ref="C151:C155"/>
    <mergeCell ref="D151:D155"/>
    <mergeCell ref="G151:G155"/>
    <mergeCell ref="A171:A175"/>
    <mergeCell ref="B171:B175"/>
    <mergeCell ref="C171:C175"/>
    <mergeCell ref="D171:D175"/>
    <mergeCell ref="A147:G147"/>
    <mergeCell ref="A132:A136"/>
    <mergeCell ref="B132:B136"/>
    <mergeCell ref="C132:C136"/>
    <mergeCell ref="D132:D136"/>
    <mergeCell ref="A137:A141"/>
    <mergeCell ref="B137:B140"/>
    <mergeCell ref="C137:C141"/>
    <mergeCell ref="D137:D141"/>
    <mergeCell ref="D122:D126"/>
    <mergeCell ref="A127:A131"/>
    <mergeCell ref="B127:B131"/>
    <mergeCell ref="C127:C131"/>
    <mergeCell ref="D127:D131"/>
    <mergeCell ref="G112:G146"/>
    <mergeCell ref="A117:A121"/>
    <mergeCell ref="B117:B121"/>
    <mergeCell ref="C117:C121"/>
    <mergeCell ref="D117:D121"/>
    <mergeCell ref="A122:A126"/>
    <mergeCell ref="B122:B126"/>
    <mergeCell ref="C122:C126"/>
    <mergeCell ref="A142:A146"/>
    <mergeCell ref="B142:B146"/>
    <mergeCell ref="C142:C146"/>
    <mergeCell ref="D142:D146"/>
    <mergeCell ref="A112:A116"/>
    <mergeCell ref="B112:B116"/>
    <mergeCell ref="C112:C116"/>
    <mergeCell ref="D112:D116"/>
    <mergeCell ref="C97:C101"/>
    <mergeCell ref="D97:D101"/>
    <mergeCell ref="A102:A106"/>
    <mergeCell ref="B102:B106"/>
    <mergeCell ref="C102:C106"/>
    <mergeCell ref="D102:D106"/>
    <mergeCell ref="A90:G90"/>
    <mergeCell ref="A91:G91"/>
    <mergeCell ref="A92:A96"/>
    <mergeCell ref="B92:B96"/>
    <mergeCell ref="C92:C96"/>
    <mergeCell ref="D92:D96"/>
    <mergeCell ref="G92:G111"/>
    <mergeCell ref="A97:A101"/>
    <mergeCell ref="B97:B101"/>
    <mergeCell ref="A107:A111"/>
    <mergeCell ref="B107:B111"/>
    <mergeCell ref="C107:C111"/>
    <mergeCell ref="D107:D111"/>
    <mergeCell ref="A85:A89"/>
    <mergeCell ref="B85:B89"/>
    <mergeCell ref="C85:C89"/>
    <mergeCell ref="D85:D89"/>
    <mergeCell ref="G70:G74"/>
    <mergeCell ref="A75:A79"/>
    <mergeCell ref="B75:B78"/>
    <mergeCell ref="C75:C79"/>
    <mergeCell ref="D75:D79"/>
    <mergeCell ref="G75:G89"/>
    <mergeCell ref="A80:A84"/>
    <mergeCell ref="B80:B84"/>
    <mergeCell ref="A66:G66"/>
    <mergeCell ref="A67:G67"/>
    <mergeCell ref="A68:G68"/>
    <mergeCell ref="A69:G69"/>
    <mergeCell ref="A70:A74"/>
    <mergeCell ref="B70:B74"/>
    <mergeCell ref="C70:C74"/>
    <mergeCell ref="D70:D74"/>
    <mergeCell ref="C80:C84"/>
    <mergeCell ref="D80:D84"/>
    <mergeCell ref="D56:D60"/>
    <mergeCell ref="A61:A65"/>
    <mergeCell ref="B61:B65"/>
    <mergeCell ref="C61:C65"/>
    <mergeCell ref="D61:D65"/>
    <mergeCell ref="G46:G60"/>
    <mergeCell ref="A51:A55"/>
    <mergeCell ref="B51:B55"/>
    <mergeCell ref="C51:C55"/>
    <mergeCell ref="D51:D55"/>
    <mergeCell ref="A56:A60"/>
    <mergeCell ref="B56:B60"/>
    <mergeCell ref="C56:C60"/>
    <mergeCell ref="G61:G65"/>
    <mergeCell ref="A46:A50"/>
    <mergeCell ref="B46:B50"/>
    <mergeCell ref="C46:C50"/>
    <mergeCell ref="D46:D50"/>
    <mergeCell ref="C31:C35"/>
    <mergeCell ref="D31:D35"/>
    <mergeCell ref="A36:A40"/>
    <mergeCell ref="B36:B40"/>
    <mergeCell ref="C36:C40"/>
    <mergeCell ref="D36:D40"/>
    <mergeCell ref="A24:G24"/>
    <mergeCell ref="A25:G25"/>
    <mergeCell ref="A26:A30"/>
    <mergeCell ref="B26:B30"/>
    <mergeCell ref="C26:C30"/>
    <mergeCell ref="D26:D30"/>
    <mergeCell ref="G26:G45"/>
    <mergeCell ref="A31:A35"/>
    <mergeCell ref="B31:B35"/>
    <mergeCell ref="A41:A45"/>
    <mergeCell ref="B41:B45"/>
    <mergeCell ref="C41:C45"/>
    <mergeCell ref="D41:D45"/>
    <mergeCell ref="G2:G4"/>
    <mergeCell ref="A3:A4"/>
    <mergeCell ref="B3:B4"/>
    <mergeCell ref="C3:C4"/>
    <mergeCell ref="D3:D4"/>
    <mergeCell ref="G14:G23"/>
    <mergeCell ref="A19:A23"/>
    <mergeCell ref="B19:B23"/>
    <mergeCell ref="C19:C23"/>
    <mergeCell ref="D19:D23"/>
    <mergeCell ref="G5:G9"/>
    <mergeCell ref="A10:G10"/>
    <mergeCell ref="A11:G11"/>
    <mergeCell ref="A12:G12"/>
    <mergeCell ref="A13:G13"/>
    <mergeCell ref="A14:A17"/>
    <mergeCell ref="B14:B18"/>
    <mergeCell ref="C14:C18"/>
    <mergeCell ref="D14:D18"/>
    <mergeCell ref="A5:A9"/>
    <mergeCell ref="B5:B9"/>
    <mergeCell ref="C5:C9"/>
    <mergeCell ref="D5:D9"/>
  </mergeCells>
  <pageMargins left="0.98425196850393704" right="0.59055118110236227" top="0.59055118110236227" bottom="0.59055118110236227" header="0" footer="0"/>
  <pageSetup paperSize="9" scale="7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3"/>
  <sheetViews>
    <sheetView workbookViewId="0">
      <pane xSplit="6" ySplit="6" topLeftCell="G326" activePane="bottomRight" state="frozen"/>
      <selection pane="topRight" activeCell="D1" sqref="D1"/>
      <selection pane="bottomLeft" activeCell="A7" sqref="A7"/>
      <selection pane="bottomRight" activeCell="I331" sqref="I331"/>
    </sheetView>
  </sheetViews>
  <sheetFormatPr defaultRowHeight="15" x14ac:dyDescent="0.25"/>
  <cols>
    <col min="1" max="1" width="5" style="1" customWidth="1"/>
    <col min="2" max="2" width="25.42578125" style="2" customWidth="1"/>
    <col min="3" max="3" width="15.140625" style="2" customWidth="1"/>
    <col min="4" max="4" width="11.28515625" style="2" customWidth="1"/>
    <col min="5" max="5" width="12.140625" style="2" customWidth="1"/>
    <col min="6" max="6" width="28.140625" style="3" customWidth="1"/>
    <col min="7" max="7" width="13.5703125" style="5" customWidth="1"/>
    <col min="8" max="8" width="14" style="5" customWidth="1"/>
    <col min="9" max="9" width="13.7109375" style="5" customWidth="1"/>
    <col min="10" max="10" width="12.42578125" style="6" hidden="1" customWidth="1"/>
    <col min="11" max="11" width="13.28515625" style="6" hidden="1" customWidth="1"/>
    <col min="12" max="12" width="13.28515625" style="5" customWidth="1"/>
    <col min="13" max="13" width="19.5703125" style="32" customWidth="1"/>
    <col min="14" max="14" width="9.140625" style="4"/>
    <col min="15" max="15" width="12.85546875" style="4" customWidth="1"/>
    <col min="16" max="16384" width="9.140625" style="4"/>
  </cols>
  <sheetData>
    <row r="1" spans="1:15" ht="37.5" hidden="1" customHeight="1" x14ac:dyDescent="0.25">
      <c r="G1" s="40" t="s">
        <v>249</v>
      </c>
      <c r="H1" s="40"/>
      <c r="I1" s="40"/>
      <c r="J1" s="40"/>
      <c r="K1" s="40"/>
      <c r="L1" s="40"/>
      <c r="M1" s="40"/>
    </row>
    <row r="2" spans="1:15" ht="50.25" hidden="1" customHeight="1" x14ac:dyDescent="0.25">
      <c r="G2" s="40" t="s">
        <v>246</v>
      </c>
      <c r="H2" s="40"/>
      <c r="I2" s="40"/>
      <c r="J2" s="40"/>
      <c r="K2" s="40"/>
      <c r="L2" s="40"/>
      <c r="M2" s="40"/>
    </row>
    <row r="3" spans="1:15" ht="44.25" customHeight="1" x14ac:dyDescent="0.25">
      <c r="B3" s="90" t="s">
        <v>242</v>
      </c>
      <c r="C3" s="90"/>
      <c r="D3" s="90"/>
      <c r="E3" s="90"/>
      <c r="F3" s="90"/>
      <c r="G3" s="90"/>
      <c r="H3" s="90"/>
      <c r="I3" s="90"/>
      <c r="J3" s="90"/>
      <c r="K3" s="90"/>
      <c r="L3" s="21"/>
    </row>
    <row r="4" spans="1:15" x14ac:dyDescent="0.25">
      <c r="L4" s="7"/>
      <c r="M4" s="78" t="s">
        <v>143</v>
      </c>
    </row>
    <row r="5" spans="1:15" x14ac:dyDescent="0.25">
      <c r="A5" s="81" t="s">
        <v>46</v>
      </c>
      <c r="B5" s="83" t="s">
        <v>115</v>
      </c>
      <c r="C5" s="72" t="s">
        <v>116</v>
      </c>
      <c r="D5" s="72" t="s">
        <v>117</v>
      </c>
      <c r="E5" s="72" t="s">
        <v>118</v>
      </c>
      <c r="F5" s="85" t="s">
        <v>250</v>
      </c>
      <c r="G5" s="69" t="s">
        <v>47</v>
      </c>
      <c r="H5" s="70"/>
      <c r="I5" s="71"/>
      <c r="L5" s="7"/>
      <c r="M5" s="79"/>
    </row>
    <row r="6" spans="1:15" ht="30" customHeight="1" x14ac:dyDescent="0.25">
      <c r="A6" s="82"/>
      <c r="B6" s="84"/>
      <c r="C6" s="73"/>
      <c r="D6" s="73"/>
      <c r="E6" s="73"/>
      <c r="F6" s="86"/>
      <c r="G6" s="7">
        <v>2023</v>
      </c>
      <c r="H6" s="25">
        <v>2024</v>
      </c>
      <c r="I6" s="25">
        <v>2025</v>
      </c>
      <c r="J6" s="26"/>
      <c r="K6" s="26"/>
      <c r="L6" s="27">
        <v>2026</v>
      </c>
      <c r="M6" s="80"/>
    </row>
    <row r="7" spans="1:15" ht="21.75" customHeight="1" x14ac:dyDescent="0.25">
      <c r="A7" s="81"/>
      <c r="B7" s="53" t="s">
        <v>233</v>
      </c>
      <c r="C7" s="72" t="s">
        <v>158</v>
      </c>
      <c r="D7" s="72" t="s">
        <v>225</v>
      </c>
      <c r="E7" s="72" t="s">
        <v>202</v>
      </c>
      <c r="F7" s="28" t="s">
        <v>208</v>
      </c>
      <c r="G7" s="29">
        <f>G10+G9+G8</f>
        <v>803442.68000000017</v>
      </c>
      <c r="H7" s="29">
        <f t="shared" ref="H7:L7" si="0">H10+H9+H8</f>
        <v>780727.60000000009</v>
      </c>
      <c r="I7" s="29">
        <f t="shared" si="0"/>
        <v>814634.04</v>
      </c>
      <c r="J7" s="29">
        <f t="shared" ca="1" si="0"/>
        <v>49843.12</v>
      </c>
      <c r="K7" s="29">
        <f t="shared" ca="1" si="0"/>
        <v>49843.12</v>
      </c>
      <c r="L7" s="29">
        <f t="shared" si="0"/>
        <v>851428.79000000015</v>
      </c>
      <c r="M7" s="87" t="s">
        <v>150</v>
      </c>
      <c r="O7" s="23"/>
    </row>
    <row r="8" spans="1:15" ht="45" x14ac:dyDescent="0.25">
      <c r="A8" s="91"/>
      <c r="B8" s="54"/>
      <c r="C8" s="95"/>
      <c r="D8" s="95"/>
      <c r="E8" s="95"/>
      <c r="F8" s="37" t="s">
        <v>1</v>
      </c>
      <c r="G8" s="9">
        <f t="shared" ref="G8:L10" si="1">G17+G73+G154+G232+G256+G315</f>
        <v>39231.049999999996</v>
      </c>
      <c r="H8" s="9">
        <f t="shared" si="1"/>
        <v>32714.719999999998</v>
      </c>
      <c r="I8" s="9">
        <f t="shared" si="1"/>
        <v>45316.000800000002</v>
      </c>
      <c r="J8" s="9">
        <f t="shared" ca="1" si="1"/>
        <v>43762.490000000005</v>
      </c>
      <c r="K8" s="9">
        <f t="shared" ca="1" si="1"/>
        <v>43762.490000000005</v>
      </c>
      <c r="L8" s="9">
        <f t="shared" si="1"/>
        <v>45853.484600000003</v>
      </c>
      <c r="M8" s="88"/>
    </row>
    <row r="9" spans="1:15" ht="45" x14ac:dyDescent="0.25">
      <c r="A9" s="91"/>
      <c r="B9" s="54"/>
      <c r="C9" s="95"/>
      <c r="D9" s="95"/>
      <c r="E9" s="95"/>
      <c r="F9" s="37" t="s">
        <v>49</v>
      </c>
      <c r="G9" s="9">
        <f t="shared" si="1"/>
        <v>362215.85</v>
      </c>
      <c r="H9" s="9">
        <f t="shared" si="1"/>
        <v>360677.28</v>
      </c>
      <c r="I9" s="9">
        <f t="shared" si="1"/>
        <v>413004.07920000004</v>
      </c>
      <c r="J9" s="9">
        <f t="shared" ca="1" si="1"/>
        <v>6080.63</v>
      </c>
      <c r="K9" s="9">
        <f t="shared" ca="1" si="1"/>
        <v>6080.63</v>
      </c>
      <c r="L9" s="9">
        <f t="shared" si="1"/>
        <v>434113.77540000004</v>
      </c>
      <c r="M9" s="88"/>
    </row>
    <row r="10" spans="1:15" ht="30" customHeight="1" x14ac:dyDescent="0.25">
      <c r="A10" s="91"/>
      <c r="B10" s="54"/>
      <c r="C10" s="95"/>
      <c r="D10" s="95"/>
      <c r="E10" s="95"/>
      <c r="F10" s="37" t="s">
        <v>48</v>
      </c>
      <c r="G10" s="9">
        <f t="shared" si="1"/>
        <v>401995.78000000009</v>
      </c>
      <c r="H10" s="9">
        <f t="shared" si="1"/>
        <v>387335.60000000003</v>
      </c>
      <c r="I10" s="9">
        <f t="shared" si="1"/>
        <v>356313.95999999996</v>
      </c>
      <c r="J10" s="9">
        <f t="shared" si="1"/>
        <v>0</v>
      </c>
      <c r="K10" s="9">
        <f t="shared" si="1"/>
        <v>0</v>
      </c>
      <c r="L10" s="9">
        <f t="shared" si="1"/>
        <v>371461.53000000009</v>
      </c>
      <c r="M10" s="88"/>
    </row>
    <row r="11" spans="1:15" ht="30" x14ac:dyDescent="0.25">
      <c r="A11" s="91"/>
      <c r="B11" s="54"/>
      <c r="C11" s="95"/>
      <c r="D11" s="95"/>
      <c r="E11" s="95"/>
      <c r="F11" s="15" t="s">
        <v>2</v>
      </c>
      <c r="G11" s="16">
        <v>0</v>
      </c>
      <c r="H11" s="16">
        <v>0</v>
      </c>
      <c r="I11" s="16">
        <v>0</v>
      </c>
      <c r="J11" s="16">
        <v>0</v>
      </c>
      <c r="K11" s="16">
        <v>0</v>
      </c>
      <c r="L11" s="16">
        <v>0</v>
      </c>
      <c r="M11" s="89"/>
    </row>
    <row r="12" spans="1:15" ht="18.75" customHeight="1" x14ac:dyDescent="0.25">
      <c r="A12" s="74" t="s">
        <v>21</v>
      </c>
      <c r="B12" s="74" t="s">
        <v>21</v>
      </c>
      <c r="C12" s="74" t="s">
        <v>21</v>
      </c>
      <c r="D12" s="74" t="s">
        <v>21</v>
      </c>
      <c r="E12" s="74" t="s">
        <v>21</v>
      </c>
      <c r="F12" s="74" t="s">
        <v>21</v>
      </c>
      <c r="G12" s="74" t="s">
        <v>21</v>
      </c>
      <c r="H12" s="74" t="s">
        <v>21</v>
      </c>
      <c r="I12" s="74" t="s">
        <v>21</v>
      </c>
      <c r="J12" s="74" t="s">
        <v>21</v>
      </c>
      <c r="K12" s="74" t="s">
        <v>21</v>
      </c>
      <c r="L12" s="74"/>
      <c r="M12" s="74" t="s">
        <v>21</v>
      </c>
    </row>
    <row r="13" spans="1:15" ht="18.75" customHeight="1" x14ac:dyDescent="0.25">
      <c r="A13" s="74" t="s">
        <v>119</v>
      </c>
      <c r="B13" s="74"/>
      <c r="C13" s="74"/>
      <c r="D13" s="74"/>
      <c r="E13" s="74"/>
      <c r="F13" s="74"/>
      <c r="G13" s="74"/>
      <c r="H13" s="74"/>
      <c r="I13" s="74"/>
      <c r="J13" s="74"/>
      <c r="K13" s="74"/>
      <c r="L13" s="74"/>
      <c r="M13" s="74"/>
    </row>
    <row r="14" spans="1:15" ht="30.75" customHeight="1" x14ac:dyDescent="0.25">
      <c r="A14" s="75" t="s">
        <v>121</v>
      </c>
      <c r="B14" s="76"/>
      <c r="C14" s="76"/>
      <c r="D14" s="76"/>
      <c r="E14" s="76"/>
      <c r="F14" s="76"/>
      <c r="G14" s="76"/>
      <c r="H14" s="76"/>
      <c r="I14" s="76"/>
      <c r="J14" s="76"/>
      <c r="K14" s="76"/>
      <c r="L14" s="76"/>
      <c r="M14" s="77"/>
    </row>
    <row r="15" spans="1:15" ht="20.25" customHeight="1" x14ac:dyDescent="0.25">
      <c r="A15" s="63" t="s">
        <v>120</v>
      </c>
      <c r="B15" s="64"/>
      <c r="C15" s="64"/>
      <c r="D15" s="64"/>
      <c r="E15" s="64"/>
      <c r="F15" s="64"/>
      <c r="G15" s="64"/>
      <c r="H15" s="64"/>
      <c r="I15" s="64"/>
      <c r="J15" s="64"/>
      <c r="K15" s="64"/>
      <c r="L15" s="64"/>
      <c r="M15" s="65"/>
    </row>
    <row r="16" spans="1:15" ht="34.5" customHeight="1" x14ac:dyDescent="0.25">
      <c r="A16" s="41">
        <v>1</v>
      </c>
      <c r="B16" s="53" t="s">
        <v>21</v>
      </c>
      <c r="C16" s="47" t="s">
        <v>149</v>
      </c>
      <c r="D16" s="72" t="s">
        <v>225</v>
      </c>
      <c r="E16" s="41" t="s">
        <v>203</v>
      </c>
      <c r="F16" s="30" t="s">
        <v>0</v>
      </c>
      <c r="G16" s="29">
        <f>G17+G18+G19+G20</f>
        <v>251062.25</v>
      </c>
      <c r="H16" s="29">
        <f>H17+H18+H19+H20</f>
        <v>243750.01</v>
      </c>
      <c r="I16" s="29">
        <f>I17+I18+I19+I20</f>
        <v>255754.94</v>
      </c>
      <c r="J16" s="29">
        <f t="shared" ref="J16:L16" si="2">J17+J18+J19+J20</f>
        <v>0</v>
      </c>
      <c r="K16" s="29">
        <f t="shared" si="2"/>
        <v>0</v>
      </c>
      <c r="L16" s="29">
        <f t="shared" si="2"/>
        <v>269828.65000000002</v>
      </c>
      <c r="M16" s="92" t="s">
        <v>215</v>
      </c>
    </row>
    <row r="17" spans="1:13" ht="50.25" customHeight="1" x14ac:dyDescent="0.25">
      <c r="A17" s="42"/>
      <c r="B17" s="54"/>
      <c r="C17" s="48"/>
      <c r="D17" s="95"/>
      <c r="E17" s="42"/>
      <c r="F17" s="8" t="s">
        <v>1</v>
      </c>
      <c r="G17" s="9">
        <f t="shared" ref="G17:L19" si="3">G22+G29</f>
        <v>0</v>
      </c>
      <c r="H17" s="9">
        <f t="shared" si="3"/>
        <v>0</v>
      </c>
      <c r="I17" s="9">
        <f t="shared" si="3"/>
        <v>0</v>
      </c>
      <c r="J17" s="9">
        <f t="shared" si="3"/>
        <v>0</v>
      </c>
      <c r="K17" s="9">
        <f t="shared" si="3"/>
        <v>0</v>
      </c>
      <c r="L17" s="9">
        <f t="shared" si="3"/>
        <v>0</v>
      </c>
      <c r="M17" s="93"/>
    </row>
    <row r="18" spans="1:13" ht="45" x14ac:dyDescent="0.25">
      <c r="A18" s="42"/>
      <c r="B18" s="54"/>
      <c r="C18" s="48"/>
      <c r="D18" s="95"/>
      <c r="E18" s="42"/>
      <c r="F18" s="8" t="s">
        <v>49</v>
      </c>
      <c r="G18" s="9">
        <f t="shared" si="3"/>
        <v>132708.56</v>
      </c>
      <c r="H18" s="9">
        <f>H23+H30</f>
        <v>132708.57</v>
      </c>
      <c r="I18" s="9">
        <f t="shared" si="3"/>
        <v>136423.63</v>
      </c>
      <c r="J18" s="9">
        <f t="shared" si="3"/>
        <v>0</v>
      </c>
      <c r="K18" s="9">
        <f t="shared" si="3"/>
        <v>0</v>
      </c>
      <c r="L18" s="9">
        <f t="shared" si="3"/>
        <v>144370.92000000001</v>
      </c>
      <c r="M18" s="93"/>
    </row>
    <row r="19" spans="1:13" ht="30" x14ac:dyDescent="0.25">
      <c r="A19" s="42"/>
      <c r="B19" s="54"/>
      <c r="C19" s="48"/>
      <c r="D19" s="95"/>
      <c r="E19" s="42"/>
      <c r="F19" s="8" t="s">
        <v>48</v>
      </c>
      <c r="G19" s="9">
        <f t="shared" si="3"/>
        <v>118353.69</v>
      </c>
      <c r="H19" s="9">
        <f t="shared" si="3"/>
        <v>111041.43999999999</v>
      </c>
      <c r="I19" s="9">
        <f t="shared" si="3"/>
        <v>119331.31</v>
      </c>
      <c r="J19" s="9">
        <f t="shared" si="3"/>
        <v>0</v>
      </c>
      <c r="K19" s="9">
        <f t="shared" si="3"/>
        <v>0</v>
      </c>
      <c r="L19" s="9">
        <f t="shared" si="3"/>
        <v>125457.73</v>
      </c>
      <c r="M19" s="93"/>
    </row>
    <row r="20" spans="1:13" ht="29.25" customHeight="1" x14ac:dyDescent="0.25">
      <c r="A20" s="14"/>
      <c r="B20" s="55"/>
      <c r="C20" s="49"/>
      <c r="D20" s="95"/>
      <c r="E20" s="43"/>
      <c r="F20" s="8" t="s">
        <v>2</v>
      </c>
      <c r="G20" s="9">
        <f>G25</f>
        <v>0</v>
      </c>
      <c r="H20" s="9">
        <f t="shared" ref="H20:L20" si="4">H25</f>
        <v>0</v>
      </c>
      <c r="I20" s="9">
        <f t="shared" si="4"/>
        <v>0</v>
      </c>
      <c r="J20" s="9">
        <f t="shared" si="4"/>
        <v>0</v>
      </c>
      <c r="K20" s="9">
        <f t="shared" si="4"/>
        <v>0</v>
      </c>
      <c r="L20" s="9">
        <f t="shared" si="4"/>
        <v>0</v>
      </c>
      <c r="M20" s="93"/>
    </row>
    <row r="21" spans="1:13" ht="22.5" customHeight="1" x14ac:dyDescent="0.25">
      <c r="A21" s="41" t="s">
        <v>3</v>
      </c>
      <c r="B21" s="53" t="s">
        <v>44</v>
      </c>
      <c r="C21" s="47" t="s">
        <v>149</v>
      </c>
      <c r="D21" s="72" t="s">
        <v>225</v>
      </c>
      <c r="E21" s="41" t="s">
        <v>160</v>
      </c>
      <c r="F21" s="8" t="s">
        <v>0</v>
      </c>
      <c r="G21" s="9">
        <f>G22+G23+G24+G25</f>
        <v>129268.35</v>
      </c>
      <c r="H21" s="9">
        <f t="shared" ref="H21:L21" si="5">H22+H23+H24+H25</f>
        <v>129268.36</v>
      </c>
      <c r="I21" s="9">
        <f t="shared" si="5"/>
        <v>136423.63</v>
      </c>
      <c r="J21" s="9">
        <f t="shared" si="5"/>
        <v>0</v>
      </c>
      <c r="K21" s="9">
        <f t="shared" si="5"/>
        <v>0</v>
      </c>
      <c r="L21" s="9">
        <f t="shared" si="5"/>
        <v>144370.92000000001</v>
      </c>
      <c r="M21" s="93"/>
    </row>
    <row r="22" spans="1:13" ht="46.5" customHeight="1" x14ac:dyDescent="0.25">
      <c r="A22" s="42"/>
      <c r="B22" s="54"/>
      <c r="C22" s="48"/>
      <c r="D22" s="95"/>
      <c r="E22" s="42"/>
      <c r="F22" s="8" t="s">
        <v>1</v>
      </c>
      <c r="G22" s="9">
        <v>0</v>
      </c>
      <c r="H22" s="9">
        <v>0</v>
      </c>
      <c r="I22" s="9">
        <v>0</v>
      </c>
      <c r="L22" s="7">
        <v>0</v>
      </c>
      <c r="M22" s="93"/>
    </row>
    <row r="23" spans="1:13" ht="55.5" customHeight="1" x14ac:dyDescent="0.25">
      <c r="A23" s="42"/>
      <c r="B23" s="54"/>
      <c r="C23" s="48"/>
      <c r="D23" s="95"/>
      <c r="E23" s="42"/>
      <c r="F23" s="8" t="s">
        <v>49</v>
      </c>
      <c r="G23" s="9">
        <v>129268.35</v>
      </c>
      <c r="H23" s="9">
        <v>129268.36</v>
      </c>
      <c r="I23" s="9">
        <v>136423.63</v>
      </c>
      <c r="L23" s="7">
        <v>144370.92000000001</v>
      </c>
      <c r="M23" s="93"/>
    </row>
    <row r="24" spans="1:13" ht="43.5" customHeight="1" x14ac:dyDescent="0.25">
      <c r="A24" s="42"/>
      <c r="B24" s="54"/>
      <c r="C24" s="48"/>
      <c r="D24" s="95"/>
      <c r="E24" s="42"/>
      <c r="F24" s="8" t="s">
        <v>48</v>
      </c>
      <c r="G24" s="9">
        <v>0</v>
      </c>
      <c r="H24" s="9">
        <v>0</v>
      </c>
      <c r="I24" s="9">
        <v>0</v>
      </c>
      <c r="L24" s="7">
        <v>0</v>
      </c>
      <c r="M24" s="93"/>
    </row>
    <row r="25" spans="1:13" ht="37.5" customHeight="1" x14ac:dyDescent="0.25">
      <c r="A25" s="42"/>
      <c r="B25" s="55"/>
      <c r="C25" s="49"/>
      <c r="D25" s="95"/>
      <c r="E25" s="43"/>
      <c r="F25" s="36" t="s">
        <v>2</v>
      </c>
      <c r="G25" s="16">
        <v>0</v>
      </c>
      <c r="H25" s="16">
        <v>0</v>
      </c>
      <c r="I25" s="16">
        <v>0</v>
      </c>
      <c r="L25" s="7">
        <v>0</v>
      </c>
      <c r="M25" s="94"/>
    </row>
    <row r="26" spans="1:13" ht="42" customHeight="1" x14ac:dyDescent="0.25">
      <c r="A26" s="60" t="s">
        <v>209</v>
      </c>
      <c r="B26" s="61"/>
      <c r="C26" s="61"/>
      <c r="D26" s="61"/>
      <c r="E26" s="61"/>
      <c r="F26" s="61"/>
      <c r="G26" s="61"/>
      <c r="H26" s="61"/>
      <c r="I26" s="61"/>
      <c r="J26" s="61"/>
      <c r="K26" s="61"/>
      <c r="L26" s="61"/>
      <c r="M26" s="62"/>
    </row>
    <row r="27" spans="1:13" x14ac:dyDescent="0.25">
      <c r="A27" s="63" t="s">
        <v>122</v>
      </c>
      <c r="B27" s="64"/>
      <c r="C27" s="64"/>
      <c r="D27" s="64"/>
      <c r="E27" s="64"/>
      <c r="F27" s="64"/>
      <c r="G27" s="64"/>
      <c r="H27" s="64"/>
      <c r="I27" s="64"/>
      <c r="J27" s="64"/>
      <c r="K27" s="64"/>
      <c r="L27" s="64"/>
      <c r="M27" s="65"/>
    </row>
    <row r="28" spans="1:13" ht="15" customHeight="1" x14ac:dyDescent="0.25">
      <c r="A28" s="41" t="s">
        <v>4</v>
      </c>
      <c r="B28" s="53" t="s">
        <v>50</v>
      </c>
      <c r="C28" s="47" t="s">
        <v>149</v>
      </c>
      <c r="D28" s="72" t="s">
        <v>225</v>
      </c>
      <c r="E28" s="41" t="s">
        <v>204</v>
      </c>
      <c r="F28" s="8" t="s">
        <v>0</v>
      </c>
      <c r="G28" s="9">
        <f>G29+G30+G31+G32</f>
        <v>121793.90000000001</v>
      </c>
      <c r="H28" s="9">
        <f>H33+H38+H43+H48+H53+H58</f>
        <v>112208.92</v>
      </c>
      <c r="I28" s="9">
        <f>I33+I38+I43+I48+I53+I58</f>
        <v>119331.31</v>
      </c>
      <c r="J28" s="9">
        <f t="shared" ref="J28:L28" si="6">J33+J38+J43+J48+J53+J58</f>
        <v>0</v>
      </c>
      <c r="K28" s="9">
        <f t="shared" si="6"/>
        <v>0</v>
      </c>
      <c r="L28" s="9">
        <f t="shared" si="6"/>
        <v>125457.73</v>
      </c>
      <c r="M28" s="87" t="s">
        <v>206</v>
      </c>
    </row>
    <row r="29" spans="1:13" ht="45" x14ac:dyDescent="0.25">
      <c r="A29" s="42"/>
      <c r="B29" s="54"/>
      <c r="C29" s="48"/>
      <c r="D29" s="95"/>
      <c r="E29" s="42"/>
      <c r="F29" s="8" t="s">
        <v>1</v>
      </c>
      <c r="G29" s="9">
        <f>G34+G39+G44+G49</f>
        <v>0</v>
      </c>
      <c r="H29" s="9">
        <f>H34+H39+H44+H49</f>
        <v>0</v>
      </c>
      <c r="I29" s="9">
        <f>I34+I39+I44+I49</f>
        <v>0</v>
      </c>
      <c r="J29" s="9">
        <f t="shared" ref="J29:L29" si="7">J34+J39+J44+J49</f>
        <v>0</v>
      </c>
      <c r="K29" s="9">
        <f t="shared" si="7"/>
        <v>0</v>
      </c>
      <c r="L29" s="9">
        <f t="shared" si="7"/>
        <v>0</v>
      </c>
      <c r="M29" s="88"/>
    </row>
    <row r="30" spans="1:13" ht="45" x14ac:dyDescent="0.25">
      <c r="A30" s="42"/>
      <c r="B30" s="54"/>
      <c r="C30" s="48"/>
      <c r="D30" s="95"/>
      <c r="E30" s="42"/>
      <c r="F30" s="8" t="s">
        <v>49</v>
      </c>
      <c r="G30" s="9">
        <f>G35+G40+G45+G50+G65+G60</f>
        <v>3440.21</v>
      </c>
      <c r="H30" s="9">
        <f>H35+H40+H45+H50+H65+H60</f>
        <v>3440.21</v>
      </c>
      <c r="I30" s="9">
        <f>I35+I40+I45+I50+I65+I60</f>
        <v>0</v>
      </c>
      <c r="J30" s="9">
        <f t="shared" ref="J30:L30" si="8">J35+J40+J45+J50+J65+J60</f>
        <v>0</v>
      </c>
      <c r="K30" s="9">
        <f t="shared" si="8"/>
        <v>0</v>
      </c>
      <c r="L30" s="9">
        <f t="shared" si="8"/>
        <v>0</v>
      </c>
      <c r="M30" s="88"/>
    </row>
    <row r="31" spans="1:13" ht="30" x14ac:dyDescent="0.25">
      <c r="A31" s="42"/>
      <c r="B31" s="54"/>
      <c r="C31" s="48"/>
      <c r="D31" s="95"/>
      <c r="E31" s="42"/>
      <c r="F31" s="8" t="s">
        <v>48</v>
      </c>
      <c r="G31" s="9">
        <f>G36+G41+G46+G51++G56+G61+G66</f>
        <v>118353.69</v>
      </c>
      <c r="H31" s="9">
        <f>H36+H41+H46+H51++H56+H61+H66</f>
        <v>111041.43999999999</v>
      </c>
      <c r="I31" s="9">
        <f>I36+I41+I46+I51++I56+I61+I66</f>
        <v>119331.31</v>
      </c>
      <c r="J31" s="9">
        <f t="shared" ref="J31:L31" si="9">J36+J41+J46+J51++J56+J61+J66</f>
        <v>0</v>
      </c>
      <c r="K31" s="9">
        <f t="shared" si="9"/>
        <v>0</v>
      </c>
      <c r="L31" s="9">
        <f t="shared" si="9"/>
        <v>125457.73</v>
      </c>
      <c r="M31" s="88"/>
    </row>
    <row r="32" spans="1:13" ht="15" customHeight="1" x14ac:dyDescent="0.25">
      <c r="A32" s="43"/>
      <c r="B32" s="55"/>
      <c r="C32" s="49"/>
      <c r="D32" s="95"/>
      <c r="E32" s="43"/>
      <c r="F32" s="8" t="s">
        <v>2</v>
      </c>
      <c r="G32" s="9">
        <f>G37+G42+G47+G52</f>
        <v>0</v>
      </c>
      <c r="H32" s="9">
        <f>H37+H42+H47+H52</f>
        <v>0</v>
      </c>
      <c r="I32" s="9">
        <f>I37+I42+I47+I52</f>
        <v>0</v>
      </c>
      <c r="J32" s="9">
        <f t="shared" ref="J32:L32" si="10">J37+J42+J47+J52</f>
        <v>0</v>
      </c>
      <c r="K32" s="9">
        <f t="shared" si="10"/>
        <v>0</v>
      </c>
      <c r="L32" s="9">
        <f t="shared" si="10"/>
        <v>0</v>
      </c>
      <c r="M32" s="88"/>
    </row>
    <row r="33" spans="1:13" ht="15" customHeight="1" x14ac:dyDescent="0.25">
      <c r="A33" s="41" t="s">
        <v>5</v>
      </c>
      <c r="B33" s="53" t="s">
        <v>78</v>
      </c>
      <c r="C33" s="47" t="s">
        <v>149</v>
      </c>
      <c r="D33" s="96" t="s">
        <v>225</v>
      </c>
      <c r="E33" s="41" t="s">
        <v>205</v>
      </c>
      <c r="F33" s="8" t="s">
        <v>0</v>
      </c>
      <c r="G33" s="9">
        <f>G34+G35+G36+G37</f>
        <v>72144.41</v>
      </c>
      <c r="H33" s="9">
        <f t="shared" ref="H33:L33" si="11">H34+H35+H36+H37</f>
        <v>72007.429999999993</v>
      </c>
      <c r="I33" s="9">
        <f t="shared" si="11"/>
        <v>83034.710000000006</v>
      </c>
      <c r="J33" s="9">
        <f t="shared" si="11"/>
        <v>0</v>
      </c>
      <c r="K33" s="9">
        <f t="shared" si="11"/>
        <v>0</v>
      </c>
      <c r="L33" s="9">
        <f t="shared" si="11"/>
        <v>87072.45</v>
      </c>
      <c r="M33" s="88"/>
    </row>
    <row r="34" spans="1:13" ht="45" x14ac:dyDescent="0.25">
      <c r="A34" s="42"/>
      <c r="B34" s="54"/>
      <c r="C34" s="48"/>
      <c r="D34" s="97"/>
      <c r="E34" s="42"/>
      <c r="F34" s="8" t="s">
        <v>1</v>
      </c>
      <c r="G34" s="9">
        <v>0</v>
      </c>
      <c r="H34" s="9">
        <v>0</v>
      </c>
      <c r="I34" s="9">
        <v>0</v>
      </c>
      <c r="L34" s="7">
        <v>0</v>
      </c>
      <c r="M34" s="88"/>
    </row>
    <row r="35" spans="1:13" ht="45" x14ac:dyDescent="0.25">
      <c r="A35" s="42"/>
      <c r="B35" s="54"/>
      <c r="C35" s="48"/>
      <c r="D35" s="97"/>
      <c r="E35" s="42"/>
      <c r="F35" s="8" t="s">
        <v>49</v>
      </c>
      <c r="G35" s="9">
        <v>0</v>
      </c>
      <c r="H35" s="9">
        <v>0</v>
      </c>
      <c r="I35" s="9">
        <v>0</v>
      </c>
      <c r="L35" s="7">
        <v>0</v>
      </c>
      <c r="M35" s="88"/>
    </row>
    <row r="36" spans="1:13" ht="30" x14ac:dyDescent="0.25">
      <c r="A36" s="42"/>
      <c r="B36" s="54"/>
      <c r="C36" s="48"/>
      <c r="D36" s="97"/>
      <c r="E36" s="42"/>
      <c r="F36" s="8" t="s">
        <v>48</v>
      </c>
      <c r="G36" s="9">
        <v>72144.41</v>
      </c>
      <c r="H36" s="9">
        <v>72007.429999999993</v>
      </c>
      <c r="I36" s="9">
        <v>83034.710000000006</v>
      </c>
      <c r="L36" s="7">
        <v>87072.45</v>
      </c>
      <c r="M36" s="88"/>
    </row>
    <row r="37" spans="1:13" ht="15" customHeight="1" x14ac:dyDescent="0.25">
      <c r="A37" s="43"/>
      <c r="B37" s="55"/>
      <c r="C37" s="49"/>
      <c r="D37" s="98"/>
      <c r="E37" s="43"/>
      <c r="F37" s="8" t="s">
        <v>2</v>
      </c>
      <c r="G37" s="9">
        <v>0</v>
      </c>
      <c r="H37" s="9">
        <v>0</v>
      </c>
      <c r="I37" s="9">
        <v>0</v>
      </c>
      <c r="L37" s="7">
        <v>0</v>
      </c>
      <c r="M37" s="88"/>
    </row>
    <row r="38" spans="1:13" ht="15" customHeight="1" x14ac:dyDescent="0.25">
      <c r="A38" s="41" t="s">
        <v>6</v>
      </c>
      <c r="B38" s="53" t="s">
        <v>79</v>
      </c>
      <c r="C38" s="47" t="s">
        <v>149</v>
      </c>
      <c r="D38" s="47" t="s">
        <v>225</v>
      </c>
      <c r="E38" s="41" t="s">
        <v>161</v>
      </c>
      <c r="F38" s="8" t="s">
        <v>0</v>
      </c>
      <c r="G38" s="9">
        <f>G39+G40+G42+G41</f>
        <v>27824.83</v>
      </c>
      <c r="H38" s="9">
        <f t="shared" ref="H38:L38" si="12">H39+H40+H42+H41</f>
        <v>23296.36</v>
      </c>
      <c r="I38" s="9">
        <f t="shared" si="12"/>
        <v>35308.639999999999</v>
      </c>
      <c r="J38" s="9">
        <f t="shared" si="12"/>
        <v>0</v>
      </c>
      <c r="K38" s="9">
        <f t="shared" si="12"/>
        <v>0</v>
      </c>
      <c r="L38" s="9">
        <f t="shared" si="12"/>
        <v>36941.519999999997</v>
      </c>
      <c r="M38" s="88"/>
    </row>
    <row r="39" spans="1:13" ht="45" x14ac:dyDescent="0.25">
      <c r="A39" s="42"/>
      <c r="B39" s="54"/>
      <c r="C39" s="48"/>
      <c r="D39" s="48"/>
      <c r="E39" s="42"/>
      <c r="F39" s="8" t="s">
        <v>1</v>
      </c>
      <c r="G39" s="9">
        <v>0</v>
      </c>
      <c r="H39" s="9">
        <v>0</v>
      </c>
      <c r="I39" s="9">
        <v>0</v>
      </c>
      <c r="J39" s="9">
        <v>0</v>
      </c>
      <c r="K39" s="9">
        <v>0</v>
      </c>
      <c r="L39" s="9">
        <v>0</v>
      </c>
      <c r="M39" s="88"/>
    </row>
    <row r="40" spans="1:13" ht="45" x14ac:dyDescent="0.25">
      <c r="A40" s="42"/>
      <c r="B40" s="54"/>
      <c r="C40" s="48"/>
      <c r="D40" s="48"/>
      <c r="E40" s="42"/>
      <c r="F40" s="8" t="s">
        <v>49</v>
      </c>
      <c r="G40" s="9">
        <v>0</v>
      </c>
      <c r="H40" s="9">
        <v>0</v>
      </c>
      <c r="I40" s="9">
        <v>0</v>
      </c>
      <c r="J40" s="9">
        <v>0</v>
      </c>
      <c r="K40" s="9">
        <v>0</v>
      </c>
      <c r="L40" s="9">
        <v>0</v>
      </c>
      <c r="M40" s="88"/>
    </row>
    <row r="41" spans="1:13" ht="30" x14ac:dyDescent="0.25">
      <c r="A41" s="42"/>
      <c r="B41" s="54"/>
      <c r="C41" s="48"/>
      <c r="D41" s="48"/>
      <c r="E41" s="42"/>
      <c r="F41" s="8" t="s">
        <v>48</v>
      </c>
      <c r="G41" s="9">
        <v>27824.83</v>
      </c>
      <c r="H41" s="9">
        <v>23296.36</v>
      </c>
      <c r="I41" s="9">
        <v>35308.639999999999</v>
      </c>
      <c r="L41" s="7">
        <v>36941.519999999997</v>
      </c>
      <c r="M41" s="88"/>
    </row>
    <row r="42" spans="1:13" ht="15" customHeight="1" x14ac:dyDescent="0.25">
      <c r="A42" s="43"/>
      <c r="B42" s="55"/>
      <c r="C42" s="49"/>
      <c r="D42" s="49"/>
      <c r="E42" s="43"/>
      <c r="F42" s="8" t="s">
        <v>2</v>
      </c>
      <c r="G42" s="9">
        <v>0</v>
      </c>
      <c r="H42" s="9">
        <v>0</v>
      </c>
      <c r="I42" s="9">
        <v>0</v>
      </c>
      <c r="J42" s="9">
        <v>0</v>
      </c>
      <c r="K42" s="9">
        <v>0</v>
      </c>
      <c r="L42" s="9">
        <v>0</v>
      </c>
      <c r="M42" s="88"/>
    </row>
    <row r="43" spans="1:13" ht="15" customHeight="1" x14ac:dyDescent="0.25">
      <c r="A43" s="41" t="s">
        <v>7</v>
      </c>
      <c r="B43" s="53" t="s">
        <v>45</v>
      </c>
      <c r="C43" s="47" t="s">
        <v>149</v>
      </c>
      <c r="D43" s="47" t="s">
        <v>225</v>
      </c>
      <c r="E43" s="41" t="s">
        <v>162</v>
      </c>
      <c r="F43" s="8" t="s">
        <v>0</v>
      </c>
      <c r="G43" s="9">
        <f>G44+G45+G46+G47</f>
        <v>10365.14</v>
      </c>
      <c r="H43" s="9">
        <f t="shared" ref="H43:L43" si="13">H44+H45+H46+H47</f>
        <v>10299.59</v>
      </c>
      <c r="I43" s="9">
        <f t="shared" si="13"/>
        <v>626.87</v>
      </c>
      <c r="J43" s="9">
        <f t="shared" si="13"/>
        <v>0</v>
      </c>
      <c r="K43" s="9">
        <f t="shared" si="13"/>
        <v>0</v>
      </c>
      <c r="L43" s="9">
        <f t="shared" si="13"/>
        <v>626.87</v>
      </c>
      <c r="M43" s="88"/>
    </row>
    <row r="44" spans="1:13" ht="45" x14ac:dyDescent="0.25">
      <c r="A44" s="42"/>
      <c r="B44" s="54"/>
      <c r="C44" s="48"/>
      <c r="D44" s="48"/>
      <c r="E44" s="42"/>
      <c r="F44" s="8" t="s">
        <v>1</v>
      </c>
      <c r="G44" s="9">
        <v>0</v>
      </c>
      <c r="H44" s="9">
        <v>0</v>
      </c>
      <c r="I44" s="9">
        <v>0</v>
      </c>
      <c r="J44" s="9">
        <v>0</v>
      </c>
      <c r="K44" s="9">
        <v>0</v>
      </c>
      <c r="L44" s="9">
        <v>0</v>
      </c>
      <c r="M44" s="88"/>
    </row>
    <row r="45" spans="1:13" ht="45" x14ac:dyDescent="0.25">
      <c r="A45" s="42"/>
      <c r="B45" s="54"/>
      <c r="C45" s="48"/>
      <c r="D45" s="48"/>
      <c r="E45" s="42"/>
      <c r="F45" s="8" t="s">
        <v>49</v>
      </c>
      <c r="G45" s="9">
        <v>0</v>
      </c>
      <c r="H45" s="9">
        <v>0</v>
      </c>
      <c r="I45" s="9">
        <v>0</v>
      </c>
      <c r="J45" s="9">
        <v>0</v>
      </c>
      <c r="K45" s="9">
        <v>0</v>
      </c>
      <c r="L45" s="9">
        <v>0</v>
      </c>
      <c r="M45" s="88"/>
    </row>
    <row r="46" spans="1:13" ht="30" x14ac:dyDescent="0.25">
      <c r="A46" s="42"/>
      <c r="B46" s="54"/>
      <c r="C46" s="48"/>
      <c r="D46" s="48"/>
      <c r="E46" s="42"/>
      <c r="F46" s="8" t="s">
        <v>48</v>
      </c>
      <c r="G46" s="9">
        <f>3717.74+6647.4</f>
        <v>10365.14</v>
      </c>
      <c r="H46" s="9">
        <f>3652.19+6647.4</f>
        <v>10299.59</v>
      </c>
      <c r="I46" s="9">
        <v>626.87</v>
      </c>
      <c r="L46" s="7">
        <v>626.87</v>
      </c>
      <c r="M46" s="88"/>
    </row>
    <row r="47" spans="1:13" ht="30" x14ac:dyDescent="0.25">
      <c r="A47" s="43"/>
      <c r="B47" s="55"/>
      <c r="C47" s="49"/>
      <c r="D47" s="49"/>
      <c r="E47" s="43"/>
      <c r="F47" s="8" t="s">
        <v>2</v>
      </c>
      <c r="G47" s="9">
        <v>0</v>
      </c>
      <c r="H47" s="9">
        <v>0</v>
      </c>
      <c r="I47" s="9">
        <v>0</v>
      </c>
      <c r="J47" s="9">
        <v>0</v>
      </c>
      <c r="K47" s="9">
        <v>0</v>
      </c>
      <c r="L47" s="9">
        <v>0</v>
      </c>
      <c r="M47" s="89"/>
    </row>
    <row r="48" spans="1:13" ht="15" customHeight="1" x14ac:dyDescent="0.25">
      <c r="A48" s="41" t="s">
        <v>8</v>
      </c>
      <c r="B48" s="53" t="s">
        <v>80</v>
      </c>
      <c r="C48" s="47" t="s">
        <v>149</v>
      </c>
      <c r="D48" s="47" t="s">
        <v>225</v>
      </c>
      <c r="E48" s="41" t="s">
        <v>164</v>
      </c>
      <c r="F48" s="8" t="s">
        <v>0</v>
      </c>
      <c r="G48" s="9">
        <f>G49+G50+G51+G52</f>
        <v>7869.97</v>
      </c>
      <c r="H48" s="9">
        <f t="shared" ref="H48:L48" si="14">H49+H50+H51+H52</f>
        <v>5288.72</v>
      </c>
      <c r="I48" s="9">
        <f t="shared" si="14"/>
        <v>0</v>
      </c>
      <c r="J48" s="9">
        <f t="shared" si="14"/>
        <v>0</v>
      </c>
      <c r="K48" s="9">
        <f t="shared" si="14"/>
        <v>0</v>
      </c>
      <c r="L48" s="9">
        <f t="shared" si="14"/>
        <v>0</v>
      </c>
      <c r="M48" s="87" t="s">
        <v>248</v>
      </c>
    </row>
    <row r="49" spans="1:13" ht="45" x14ac:dyDescent="0.25">
      <c r="A49" s="42"/>
      <c r="B49" s="54"/>
      <c r="C49" s="48"/>
      <c r="D49" s="48"/>
      <c r="E49" s="42"/>
      <c r="F49" s="8" t="s">
        <v>1</v>
      </c>
      <c r="G49" s="9">
        <f>G54+G59</f>
        <v>0</v>
      </c>
      <c r="H49" s="9">
        <f>H54+H59</f>
        <v>0</v>
      </c>
      <c r="I49" s="9">
        <f>I54+I59</f>
        <v>0</v>
      </c>
      <c r="J49" s="9">
        <f t="shared" ref="J49:L50" si="15">J54+J59</f>
        <v>0</v>
      </c>
      <c r="K49" s="9">
        <f t="shared" si="15"/>
        <v>0</v>
      </c>
      <c r="L49" s="9">
        <f t="shared" si="15"/>
        <v>0</v>
      </c>
      <c r="M49" s="88"/>
    </row>
    <row r="50" spans="1:13" ht="45" x14ac:dyDescent="0.25">
      <c r="A50" s="42"/>
      <c r="B50" s="54"/>
      <c r="C50" s="48"/>
      <c r="D50" s="48"/>
      <c r="E50" s="42"/>
      <c r="F50" s="8" t="s">
        <v>49</v>
      </c>
      <c r="G50" s="9">
        <v>0</v>
      </c>
      <c r="H50" s="9">
        <v>0</v>
      </c>
      <c r="I50" s="9">
        <f>I55+I60</f>
        <v>0</v>
      </c>
      <c r="J50" s="9">
        <f t="shared" si="15"/>
        <v>0</v>
      </c>
      <c r="K50" s="9">
        <f t="shared" si="15"/>
        <v>0</v>
      </c>
      <c r="L50" s="9">
        <f t="shared" si="15"/>
        <v>0</v>
      </c>
      <c r="M50" s="88"/>
    </row>
    <row r="51" spans="1:13" ht="30" x14ac:dyDescent="0.25">
      <c r="A51" s="42"/>
      <c r="B51" s="54"/>
      <c r="C51" s="48"/>
      <c r="D51" s="48"/>
      <c r="E51" s="42"/>
      <c r="F51" s="8" t="s">
        <v>48</v>
      </c>
      <c r="G51" s="9">
        <f>406+7463.97</f>
        <v>7869.97</v>
      </c>
      <c r="H51" s="9">
        <f>406+4882.72</f>
        <v>5288.72</v>
      </c>
      <c r="I51" s="9">
        <v>0</v>
      </c>
      <c r="L51" s="7">
        <v>0</v>
      </c>
      <c r="M51" s="88"/>
    </row>
    <row r="52" spans="1:13" ht="30" x14ac:dyDescent="0.25">
      <c r="A52" s="43"/>
      <c r="B52" s="55"/>
      <c r="C52" s="49"/>
      <c r="D52" s="49"/>
      <c r="E52" s="43"/>
      <c r="F52" s="8" t="s">
        <v>2</v>
      </c>
      <c r="G52" s="9">
        <f>G57+G62</f>
        <v>0</v>
      </c>
      <c r="H52" s="9">
        <f>H57+H62</f>
        <v>0</v>
      </c>
      <c r="I52" s="9">
        <f>I57+I62</f>
        <v>0</v>
      </c>
      <c r="J52" s="9">
        <f t="shared" ref="J52:L52" si="16">J57+J62</f>
        <v>0</v>
      </c>
      <c r="K52" s="9">
        <f t="shared" si="16"/>
        <v>0</v>
      </c>
      <c r="L52" s="9">
        <f t="shared" si="16"/>
        <v>0</v>
      </c>
      <c r="M52" s="88"/>
    </row>
    <row r="53" spans="1:13" ht="15" customHeight="1" x14ac:dyDescent="0.25">
      <c r="A53" s="41" t="s">
        <v>52</v>
      </c>
      <c r="B53" s="53" t="s">
        <v>81</v>
      </c>
      <c r="C53" s="47" t="s">
        <v>149</v>
      </c>
      <c r="D53" s="47" t="s">
        <v>225</v>
      </c>
      <c r="E53" s="41" t="s">
        <v>163</v>
      </c>
      <c r="F53" s="8" t="s">
        <v>0</v>
      </c>
      <c r="G53" s="9">
        <f>G54+G55+G56+G57</f>
        <v>89.8</v>
      </c>
      <c r="H53" s="9">
        <f t="shared" ref="H53:L53" si="17">H54+H55+H56+H57</f>
        <v>89.8</v>
      </c>
      <c r="I53" s="9">
        <f t="shared" si="17"/>
        <v>0</v>
      </c>
      <c r="J53" s="9">
        <f t="shared" si="17"/>
        <v>0</v>
      </c>
      <c r="K53" s="9">
        <f t="shared" si="17"/>
        <v>0</v>
      </c>
      <c r="L53" s="9">
        <f t="shared" si="17"/>
        <v>0</v>
      </c>
      <c r="M53" s="88"/>
    </row>
    <row r="54" spans="1:13" ht="45" x14ac:dyDescent="0.25">
      <c r="A54" s="42"/>
      <c r="B54" s="54"/>
      <c r="C54" s="48"/>
      <c r="D54" s="48"/>
      <c r="E54" s="42"/>
      <c r="F54" s="8" t="s">
        <v>1</v>
      </c>
      <c r="G54" s="9">
        <v>0</v>
      </c>
      <c r="H54" s="9">
        <v>0</v>
      </c>
      <c r="I54" s="9">
        <v>0</v>
      </c>
      <c r="J54" s="9">
        <v>0</v>
      </c>
      <c r="K54" s="9">
        <v>0</v>
      </c>
      <c r="L54" s="9">
        <v>0</v>
      </c>
      <c r="M54" s="88"/>
    </row>
    <row r="55" spans="1:13" ht="45" x14ac:dyDescent="0.25">
      <c r="A55" s="42"/>
      <c r="B55" s="54"/>
      <c r="C55" s="48"/>
      <c r="D55" s="48"/>
      <c r="E55" s="42"/>
      <c r="F55" s="8" t="s">
        <v>49</v>
      </c>
      <c r="G55" s="9">
        <v>0</v>
      </c>
      <c r="H55" s="9">
        <v>0</v>
      </c>
      <c r="I55" s="9">
        <v>0</v>
      </c>
      <c r="J55" s="9">
        <v>0</v>
      </c>
      <c r="K55" s="9">
        <v>0</v>
      </c>
      <c r="L55" s="9">
        <v>0</v>
      </c>
      <c r="M55" s="88"/>
    </row>
    <row r="56" spans="1:13" ht="30" x14ac:dyDescent="0.25">
      <c r="A56" s="42"/>
      <c r="B56" s="54"/>
      <c r="C56" s="48"/>
      <c r="D56" s="48"/>
      <c r="E56" s="42"/>
      <c r="F56" s="8" t="s">
        <v>48</v>
      </c>
      <c r="G56" s="9">
        <v>89.8</v>
      </c>
      <c r="H56" s="9">
        <v>89.8</v>
      </c>
      <c r="I56" s="9">
        <v>0</v>
      </c>
      <c r="J56" s="9">
        <v>0</v>
      </c>
      <c r="K56" s="9">
        <v>0</v>
      </c>
      <c r="L56" s="9">
        <v>0</v>
      </c>
      <c r="M56" s="88"/>
    </row>
    <row r="57" spans="1:13" ht="30" customHeight="1" x14ac:dyDescent="0.25">
      <c r="A57" s="43"/>
      <c r="B57" s="55"/>
      <c r="C57" s="49"/>
      <c r="D57" s="49"/>
      <c r="E57" s="43"/>
      <c r="F57" s="8" t="s">
        <v>2</v>
      </c>
      <c r="G57" s="9">
        <v>0</v>
      </c>
      <c r="H57" s="9">
        <v>0</v>
      </c>
      <c r="I57" s="9">
        <v>0</v>
      </c>
      <c r="J57" s="9">
        <v>0</v>
      </c>
      <c r="K57" s="9">
        <v>0</v>
      </c>
      <c r="L57" s="9">
        <v>0</v>
      </c>
      <c r="M57" s="88"/>
    </row>
    <row r="58" spans="1:13" ht="15" customHeight="1" x14ac:dyDescent="0.25">
      <c r="A58" s="41" t="s">
        <v>53</v>
      </c>
      <c r="B58" s="53" t="s">
        <v>111</v>
      </c>
      <c r="C58" s="47" t="s">
        <v>149</v>
      </c>
      <c r="D58" s="47" t="s">
        <v>225</v>
      </c>
      <c r="E58" s="41" t="s">
        <v>165</v>
      </c>
      <c r="F58" s="8" t="s">
        <v>0</v>
      </c>
      <c r="G58" s="9">
        <f>G59+G60+G61+G62</f>
        <v>1227.02</v>
      </c>
      <c r="H58" s="9">
        <f t="shared" ref="H58:L58" si="18">H59+H60+H61+H62</f>
        <v>1227.02</v>
      </c>
      <c r="I58" s="9">
        <f t="shared" si="18"/>
        <v>361.09</v>
      </c>
      <c r="J58" s="9">
        <f t="shared" si="18"/>
        <v>0</v>
      </c>
      <c r="K58" s="9">
        <f t="shared" si="18"/>
        <v>0</v>
      </c>
      <c r="L58" s="9">
        <f t="shared" si="18"/>
        <v>816.89</v>
      </c>
      <c r="M58" s="88"/>
    </row>
    <row r="59" spans="1:13" ht="42.75" customHeight="1" x14ac:dyDescent="0.25">
      <c r="A59" s="42"/>
      <c r="B59" s="54"/>
      <c r="C59" s="48"/>
      <c r="D59" s="48"/>
      <c r="E59" s="42"/>
      <c r="F59" s="8" t="s">
        <v>1</v>
      </c>
      <c r="G59" s="9">
        <v>0</v>
      </c>
      <c r="H59" s="9">
        <v>0</v>
      </c>
      <c r="I59" s="9">
        <v>0</v>
      </c>
      <c r="J59" s="9">
        <v>0</v>
      </c>
      <c r="K59" s="9">
        <v>0</v>
      </c>
      <c r="L59" s="9">
        <v>0</v>
      </c>
      <c r="M59" s="88"/>
    </row>
    <row r="60" spans="1:13" ht="45" x14ac:dyDescent="0.25">
      <c r="A60" s="42"/>
      <c r="B60" s="54"/>
      <c r="C60" s="48"/>
      <c r="D60" s="48"/>
      <c r="E60" s="42"/>
      <c r="F60" s="8" t="s">
        <v>49</v>
      </c>
      <c r="G60" s="9">
        <v>1190.21</v>
      </c>
      <c r="H60" s="9">
        <v>1190.21</v>
      </c>
      <c r="I60" s="9">
        <v>0</v>
      </c>
      <c r="J60" s="9">
        <v>0</v>
      </c>
      <c r="K60" s="9">
        <v>0</v>
      </c>
      <c r="L60" s="9">
        <v>0</v>
      </c>
      <c r="M60" s="88"/>
    </row>
    <row r="61" spans="1:13" ht="30" x14ac:dyDescent="0.25">
      <c r="A61" s="42"/>
      <c r="B61" s="54"/>
      <c r="C61" s="48"/>
      <c r="D61" s="48"/>
      <c r="E61" s="42"/>
      <c r="F61" s="8" t="s">
        <v>48</v>
      </c>
      <c r="G61" s="9">
        <v>36.81</v>
      </c>
      <c r="H61" s="9">
        <v>36.81</v>
      </c>
      <c r="I61" s="9">
        <v>361.09</v>
      </c>
      <c r="L61" s="7">
        <v>816.89</v>
      </c>
      <c r="M61" s="88"/>
    </row>
    <row r="62" spans="1:13" ht="15" customHeight="1" x14ac:dyDescent="0.25">
      <c r="A62" s="43"/>
      <c r="B62" s="55"/>
      <c r="C62" s="49"/>
      <c r="D62" s="49"/>
      <c r="E62" s="43"/>
      <c r="F62" s="8" t="s">
        <v>2</v>
      </c>
      <c r="G62" s="9">
        <v>0</v>
      </c>
      <c r="H62" s="9">
        <v>0</v>
      </c>
      <c r="I62" s="9">
        <v>0</v>
      </c>
      <c r="J62" s="9">
        <v>0</v>
      </c>
      <c r="K62" s="9">
        <v>0</v>
      </c>
      <c r="L62" s="9">
        <v>0</v>
      </c>
      <c r="M62" s="89"/>
    </row>
    <row r="63" spans="1:13" ht="15" customHeight="1" x14ac:dyDescent="0.25">
      <c r="A63" s="41" t="s">
        <v>102</v>
      </c>
      <c r="B63" s="53" t="s">
        <v>103</v>
      </c>
      <c r="C63" s="47" t="s">
        <v>149</v>
      </c>
      <c r="D63" s="47" t="s">
        <v>225</v>
      </c>
      <c r="E63" s="41" t="s">
        <v>166</v>
      </c>
      <c r="F63" s="8" t="s">
        <v>0</v>
      </c>
      <c r="G63" s="9">
        <f>G64+G65+G66+G67</f>
        <v>2272.73</v>
      </c>
      <c r="H63" s="9">
        <f t="shared" ref="H63:L63" si="19">H64+H65+H66+H67</f>
        <v>2272.73</v>
      </c>
      <c r="I63" s="9">
        <f t="shared" si="19"/>
        <v>0</v>
      </c>
      <c r="J63" s="9">
        <f t="shared" si="19"/>
        <v>0</v>
      </c>
      <c r="K63" s="9">
        <f t="shared" si="19"/>
        <v>0</v>
      </c>
      <c r="L63" s="9">
        <f t="shared" si="19"/>
        <v>0</v>
      </c>
      <c r="M63" s="87" t="s">
        <v>151</v>
      </c>
    </row>
    <row r="64" spans="1:13" ht="45" x14ac:dyDescent="0.25">
      <c r="A64" s="42"/>
      <c r="B64" s="54"/>
      <c r="C64" s="48"/>
      <c r="D64" s="48"/>
      <c r="E64" s="42"/>
      <c r="F64" s="8" t="s">
        <v>1</v>
      </c>
      <c r="G64" s="9">
        <v>0</v>
      </c>
      <c r="H64" s="9">
        <v>0</v>
      </c>
      <c r="I64" s="9">
        <v>0</v>
      </c>
      <c r="J64" s="9">
        <v>0</v>
      </c>
      <c r="K64" s="9">
        <v>0</v>
      </c>
      <c r="L64" s="9">
        <v>0</v>
      </c>
      <c r="M64" s="88"/>
    </row>
    <row r="65" spans="1:13" ht="57" customHeight="1" x14ac:dyDescent="0.25">
      <c r="A65" s="42"/>
      <c r="B65" s="54"/>
      <c r="C65" s="48"/>
      <c r="D65" s="48"/>
      <c r="E65" s="42"/>
      <c r="F65" s="8" t="s">
        <v>49</v>
      </c>
      <c r="G65" s="9">
        <v>2250</v>
      </c>
      <c r="H65" s="9">
        <v>2250</v>
      </c>
      <c r="I65" s="9">
        <v>0</v>
      </c>
      <c r="J65" s="9">
        <v>0</v>
      </c>
      <c r="K65" s="9">
        <v>0</v>
      </c>
      <c r="L65" s="9">
        <v>0</v>
      </c>
      <c r="M65" s="88"/>
    </row>
    <row r="66" spans="1:13" ht="41.25" customHeight="1" x14ac:dyDescent="0.25">
      <c r="A66" s="42"/>
      <c r="B66" s="54"/>
      <c r="C66" s="48"/>
      <c r="D66" s="48"/>
      <c r="E66" s="42"/>
      <c r="F66" s="8" t="s">
        <v>48</v>
      </c>
      <c r="G66" s="9">
        <v>22.73</v>
      </c>
      <c r="H66" s="9">
        <v>22.73</v>
      </c>
      <c r="I66" s="9">
        <v>0</v>
      </c>
      <c r="J66" s="9">
        <v>0</v>
      </c>
      <c r="K66" s="9">
        <v>0</v>
      </c>
      <c r="L66" s="9">
        <v>0</v>
      </c>
      <c r="M66" s="88"/>
    </row>
    <row r="67" spans="1:13" ht="30.75" customHeight="1" x14ac:dyDescent="0.25">
      <c r="A67" s="42"/>
      <c r="B67" s="55"/>
      <c r="C67" s="49"/>
      <c r="D67" s="49"/>
      <c r="E67" s="43"/>
      <c r="F67" s="36" t="s">
        <v>2</v>
      </c>
      <c r="G67" s="16">
        <v>0</v>
      </c>
      <c r="H67" s="16">
        <v>0</v>
      </c>
      <c r="I67" s="16">
        <v>0</v>
      </c>
      <c r="J67" s="16">
        <v>0</v>
      </c>
      <c r="K67" s="16">
        <v>0</v>
      </c>
      <c r="L67" s="16">
        <v>0</v>
      </c>
      <c r="M67" s="89"/>
    </row>
    <row r="68" spans="1:13" x14ac:dyDescent="0.25">
      <c r="A68" s="60" t="s">
        <v>123</v>
      </c>
      <c r="B68" s="61"/>
      <c r="C68" s="61"/>
      <c r="D68" s="61"/>
      <c r="E68" s="61"/>
      <c r="F68" s="61"/>
      <c r="G68" s="61"/>
      <c r="H68" s="61"/>
      <c r="I68" s="61"/>
      <c r="J68" s="61"/>
      <c r="K68" s="61"/>
      <c r="L68" s="61"/>
      <c r="M68" s="62"/>
    </row>
    <row r="69" spans="1:13" x14ac:dyDescent="0.25">
      <c r="A69" s="60" t="s">
        <v>124</v>
      </c>
      <c r="B69" s="61"/>
      <c r="C69" s="61"/>
      <c r="D69" s="61"/>
      <c r="E69" s="61"/>
      <c r="F69" s="61"/>
      <c r="G69" s="61"/>
      <c r="H69" s="61"/>
      <c r="I69" s="61"/>
      <c r="J69" s="61"/>
      <c r="K69" s="61"/>
      <c r="L69" s="61"/>
      <c r="M69" s="62"/>
    </row>
    <row r="70" spans="1:13" ht="45" customHeight="1" x14ac:dyDescent="0.25">
      <c r="A70" s="60" t="s">
        <v>125</v>
      </c>
      <c r="B70" s="61"/>
      <c r="C70" s="61"/>
      <c r="D70" s="61"/>
      <c r="E70" s="61"/>
      <c r="F70" s="61"/>
      <c r="G70" s="61"/>
      <c r="H70" s="61"/>
      <c r="I70" s="61"/>
      <c r="J70" s="61"/>
      <c r="K70" s="61"/>
      <c r="L70" s="61"/>
      <c r="M70" s="62"/>
    </row>
    <row r="71" spans="1:13" x14ac:dyDescent="0.25">
      <c r="A71" s="63" t="s">
        <v>120</v>
      </c>
      <c r="B71" s="64"/>
      <c r="C71" s="64"/>
      <c r="D71" s="64"/>
      <c r="E71" s="64"/>
      <c r="F71" s="64"/>
      <c r="G71" s="64"/>
      <c r="H71" s="64"/>
      <c r="I71" s="64"/>
      <c r="J71" s="64"/>
      <c r="K71" s="64"/>
      <c r="L71" s="64"/>
      <c r="M71" s="65"/>
    </row>
    <row r="72" spans="1:13" ht="17.25" customHeight="1" x14ac:dyDescent="0.25">
      <c r="A72" s="41">
        <v>2</v>
      </c>
      <c r="B72" s="53" t="s">
        <v>22</v>
      </c>
      <c r="C72" s="47" t="s">
        <v>144</v>
      </c>
      <c r="D72" s="47" t="s">
        <v>225</v>
      </c>
      <c r="E72" s="41" t="s">
        <v>167</v>
      </c>
      <c r="F72" s="8" t="s">
        <v>0</v>
      </c>
      <c r="G72" s="29">
        <f>G73+G74+G75</f>
        <v>437229.05</v>
      </c>
      <c r="H72" s="29">
        <f>H73+H74+H75</f>
        <v>423197.26</v>
      </c>
      <c r="I72" s="29">
        <f>I73+I74+I75</f>
        <v>436500.97</v>
      </c>
      <c r="J72" s="29">
        <f t="shared" ref="J72:L72" ca="1" si="20">J73+J74+J75</f>
        <v>44684.85</v>
      </c>
      <c r="K72" s="29">
        <f t="shared" ca="1" si="20"/>
        <v>44684.85</v>
      </c>
      <c r="L72" s="29">
        <f t="shared" si="20"/>
        <v>456331.94000000006</v>
      </c>
      <c r="M72" s="87" t="s">
        <v>152</v>
      </c>
    </row>
    <row r="73" spans="1:13" ht="45" x14ac:dyDescent="0.25">
      <c r="A73" s="42"/>
      <c r="B73" s="54"/>
      <c r="C73" s="48"/>
      <c r="D73" s="48"/>
      <c r="E73" s="42"/>
      <c r="F73" s="8" t="s">
        <v>1</v>
      </c>
      <c r="G73" s="9">
        <f>G78+G95+G135</f>
        <v>38647.96</v>
      </c>
      <c r="H73" s="9">
        <f>H78+H95+H135</f>
        <v>32131.629999999997</v>
      </c>
      <c r="I73" s="9">
        <f>I78+I95+I135</f>
        <v>42000.798000000003</v>
      </c>
      <c r="J73" s="9">
        <f t="shared" ref="J73:L73" ca="1" si="21">J78+J95+J135</f>
        <v>40853.58</v>
      </c>
      <c r="K73" s="9">
        <f t="shared" ca="1" si="21"/>
        <v>40853.58</v>
      </c>
      <c r="L73" s="9">
        <f t="shared" si="21"/>
        <v>41709.486000000004</v>
      </c>
      <c r="M73" s="88"/>
    </row>
    <row r="74" spans="1:13" ht="45" x14ac:dyDescent="0.25">
      <c r="A74" s="42"/>
      <c r="B74" s="54"/>
      <c r="C74" s="48"/>
      <c r="D74" s="48"/>
      <c r="E74" s="42"/>
      <c r="F74" s="8" t="s">
        <v>49</v>
      </c>
      <c r="G74" s="9">
        <f>G79+G84+G96+G136</f>
        <v>218803.11</v>
      </c>
      <c r="H74" s="9">
        <f>H79+H84+H96+H136</f>
        <v>217485.94999999998</v>
      </c>
      <c r="I74" s="9">
        <f>I79+I84+I96+I136</f>
        <v>262540.41200000001</v>
      </c>
      <c r="J74" s="9">
        <f t="shared" ref="J74:L74" ca="1" si="22">J79+J84+J96+J136</f>
        <v>3831.27</v>
      </c>
      <c r="K74" s="9">
        <f t="shared" ca="1" si="22"/>
        <v>3831.27</v>
      </c>
      <c r="L74" s="9">
        <f t="shared" si="22"/>
        <v>277558.04399999999</v>
      </c>
      <c r="M74" s="88"/>
    </row>
    <row r="75" spans="1:13" ht="30" x14ac:dyDescent="0.25">
      <c r="A75" s="42"/>
      <c r="B75" s="54"/>
      <c r="C75" s="48"/>
      <c r="D75" s="48"/>
      <c r="E75" s="42"/>
      <c r="F75" s="8" t="s">
        <v>48</v>
      </c>
      <c r="G75" s="9">
        <f t="shared" ref="G75:L76" si="23">G80+G85+G97+G137</f>
        <v>179777.98</v>
      </c>
      <c r="H75" s="9">
        <f t="shared" si="23"/>
        <v>173579.68</v>
      </c>
      <c r="I75" s="9">
        <f t="shared" si="23"/>
        <v>131959.75999999998</v>
      </c>
      <c r="J75" s="9">
        <f t="shared" si="23"/>
        <v>0</v>
      </c>
      <c r="K75" s="9">
        <f t="shared" si="23"/>
        <v>0</v>
      </c>
      <c r="L75" s="9">
        <f t="shared" si="23"/>
        <v>137064.41</v>
      </c>
      <c r="M75" s="88"/>
    </row>
    <row r="76" spans="1:13" ht="30" x14ac:dyDescent="0.25">
      <c r="A76" s="43"/>
      <c r="B76" s="55"/>
      <c r="C76" s="49"/>
      <c r="D76" s="49"/>
      <c r="E76" s="43"/>
      <c r="F76" s="8" t="s">
        <v>2</v>
      </c>
      <c r="G76" s="9">
        <f t="shared" si="23"/>
        <v>0</v>
      </c>
      <c r="H76" s="9">
        <f t="shared" si="23"/>
        <v>0</v>
      </c>
      <c r="I76" s="9">
        <f t="shared" si="23"/>
        <v>0</v>
      </c>
      <c r="J76" s="9">
        <f t="shared" si="23"/>
        <v>0</v>
      </c>
      <c r="K76" s="9">
        <f t="shared" si="23"/>
        <v>0</v>
      </c>
      <c r="L76" s="9">
        <f t="shared" si="23"/>
        <v>0</v>
      </c>
      <c r="M76" s="89"/>
    </row>
    <row r="77" spans="1:13" ht="18" customHeight="1" x14ac:dyDescent="0.25">
      <c r="A77" s="41" t="s">
        <v>9</v>
      </c>
      <c r="B77" s="53" t="s">
        <v>82</v>
      </c>
      <c r="C77" s="47" t="s">
        <v>144</v>
      </c>
      <c r="D77" s="47" t="s">
        <v>225</v>
      </c>
      <c r="E77" s="41" t="s">
        <v>168</v>
      </c>
      <c r="F77" s="8" t="s">
        <v>0</v>
      </c>
      <c r="G77" s="9">
        <f>G78+G79+G80+G81</f>
        <v>227113.11</v>
      </c>
      <c r="H77" s="9">
        <f t="shared" ref="H77:L77" si="24">H78+H79+H80+H81</f>
        <v>224886.87</v>
      </c>
      <c r="I77" s="9">
        <f t="shared" si="24"/>
        <v>274650.11</v>
      </c>
      <c r="J77" s="9">
        <f t="shared" si="24"/>
        <v>23400</v>
      </c>
      <c r="K77" s="9">
        <f t="shared" si="24"/>
        <v>23400</v>
      </c>
      <c r="L77" s="9">
        <f t="shared" si="24"/>
        <v>289723.23</v>
      </c>
      <c r="M77" s="87" t="s">
        <v>231</v>
      </c>
    </row>
    <row r="78" spans="1:13" ht="45" x14ac:dyDescent="0.25">
      <c r="A78" s="42"/>
      <c r="B78" s="54"/>
      <c r="C78" s="48"/>
      <c r="D78" s="48"/>
      <c r="E78" s="42"/>
      <c r="F78" s="8" t="s">
        <v>1</v>
      </c>
      <c r="G78" s="9">
        <f>G83</f>
        <v>21060</v>
      </c>
      <c r="H78" s="9">
        <f>H83</f>
        <v>18833.759999999998</v>
      </c>
      <c r="I78" s="9">
        <f>I83</f>
        <v>22932</v>
      </c>
      <c r="J78" s="9">
        <f t="shared" ref="J78:L78" si="25">J83</f>
        <v>23400</v>
      </c>
      <c r="K78" s="9">
        <f t="shared" si="25"/>
        <v>23400</v>
      </c>
      <c r="L78" s="9">
        <f t="shared" si="25"/>
        <v>22932</v>
      </c>
      <c r="M78" s="88"/>
    </row>
    <row r="79" spans="1:13" ht="45" x14ac:dyDescent="0.25">
      <c r="A79" s="42"/>
      <c r="B79" s="54"/>
      <c r="C79" s="48"/>
      <c r="D79" s="48"/>
      <c r="E79" s="42"/>
      <c r="F79" s="8" t="s">
        <v>49</v>
      </c>
      <c r="G79" s="9">
        <f>G89</f>
        <v>206053.11</v>
      </c>
      <c r="H79" s="9">
        <f>H89</f>
        <v>206053.11</v>
      </c>
      <c r="I79" s="9">
        <f>I89</f>
        <v>251718.11</v>
      </c>
      <c r="J79" s="9">
        <f t="shared" ref="J79:L79" si="26">J89</f>
        <v>0</v>
      </c>
      <c r="K79" s="9">
        <f t="shared" si="26"/>
        <v>0</v>
      </c>
      <c r="L79" s="9">
        <f t="shared" si="26"/>
        <v>266791.23</v>
      </c>
      <c r="M79" s="88"/>
    </row>
    <row r="80" spans="1:13" ht="30" x14ac:dyDescent="0.25">
      <c r="A80" s="42"/>
      <c r="B80" s="54"/>
      <c r="C80" s="48"/>
      <c r="D80" s="48"/>
      <c r="E80" s="42"/>
      <c r="F80" s="8" t="s">
        <v>48</v>
      </c>
      <c r="G80" s="9">
        <v>0</v>
      </c>
      <c r="H80" s="9">
        <v>0</v>
      </c>
      <c r="I80" s="9">
        <v>0</v>
      </c>
      <c r="L80" s="7"/>
      <c r="M80" s="88"/>
    </row>
    <row r="81" spans="1:13" ht="30" x14ac:dyDescent="0.25">
      <c r="A81" s="43"/>
      <c r="B81" s="12"/>
      <c r="C81" s="49"/>
      <c r="D81" s="49"/>
      <c r="E81" s="43"/>
      <c r="F81" s="8" t="s">
        <v>2</v>
      </c>
      <c r="G81" s="9">
        <v>0</v>
      </c>
      <c r="H81" s="9">
        <v>0</v>
      </c>
      <c r="I81" s="9">
        <v>0</v>
      </c>
      <c r="L81" s="7"/>
      <c r="M81" s="88"/>
    </row>
    <row r="82" spans="1:13" ht="15" customHeight="1" x14ac:dyDescent="0.25">
      <c r="A82" s="41" t="s">
        <v>54</v>
      </c>
      <c r="B82" s="53" t="s">
        <v>55</v>
      </c>
      <c r="C82" s="47" t="s">
        <v>144</v>
      </c>
      <c r="D82" s="47" t="s">
        <v>225</v>
      </c>
      <c r="E82" s="41" t="s">
        <v>169</v>
      </c>
      <c r="F82" s="8" t="s">
        <v>0</v>
      </c>
      <c r="G82" s="9">
        <f>G83+G84+G85+G86</f>
        <v>21060</v>
      </c>
      <c r="H82" s="9">
        <f t="shared" ref="H82:L82" si="27">H83+H84+H85+H86</f>
        <v>18833.759999999998</v>
      </c>
      <c r="I82" s="9">
        <f t="shared" si="27"/>
        <v>22932</v>
      </c>
      <c r="J82" s="9">
        <f t="shared" si="27"/>
        <v>23400</v>
      </c>
      <c r="K82" s="9">
        <f t="shared" si="27"/>
        <v>23400</v>
      </c>
      <c r="L82" s="9">
        <f t="shared" si="27"/>
        <v>22932</v>
      </c>
      <c r="M82" s="88"/>
    </row>
    <row r="83" spans="1:13" ht="45" x14ac:dyDescent="0.25">
      <c r="A83" s="42"/>
      <c r="B83" s="54"/>
      <c r="C83" s="48"/>
      <c r="D83" s="48"/>
      <c r="E83" s="42"/>
      <c r="F83" s="8" t="s">
        <v>1</v>
      </c>
      <c r="G83" s="9">
        <v>21060</v>
      </c>
      <c r="H83" s="9">
        <v>18833.759999999998</v>
      </c>
      <c r="I83" s="9">
        <v>22932</v>
      </c>
      <c r="J83" s="9">
        <v>23400</v>
      </c>
      <c r="K83" s="9">
        <v>23400</v>
      </c>
      <c r="L83" s="9">
        <v>22932</v>
      </c>
      <c r="M83" s="88"/>
    </row>
    <row r="84" spans="1:13" ht="45" x14ac:dyDescent="0.25">
      <c r="A84" s="42"/>
      <c r="B84" s="54"/>
      <c r="C84" s="48"/>
      <c r="D84" s="48"/>
      <c r="E84" s="42"/>
      <c r="F84" s="8" t="s">
        <v>49</v>
      </c>
      <c r="G84" s="9">
        <v>0</v>
      </c>
      <c r="H84" s="9">
        <v>0</v>
      </c>
      <c r="I84" s="9">
        <v>0</v>
      </c>
      <c r="J84" s="9">
        <v>0</v>
      </c>
      <c r="K84" s="9">
        <v>0</v>
      </c>
      <c r="L84" s="9">
        <v>0</v>
      </c>
      <c r="M84" s="88"/>
    </row>
    <row r="85" spans="1:13" ht="30" x14ac:dyDescent="0.25">
      <c r="A85" s="42"/>
      <c r="B85" s="54"/>
      <c r="C85" s="48"/>
      <c r="D85" s="48"/>
      <c r="E85" s="42"/>
      <c r="F85" s="8" t="s">
        <v>48</v>
      </c>
      <c r="G85" s="9">
        <v>0</v>
      </c>
      <c r="H85" s="9">
        <v>0</v>
      </c>
      <c r="I85" s="9">
        <v>0</v>
      </c>
      <c r="J85" s="9">
        <v>0</v>
      </c>
      <c r="K85" s="9">
        <v>0</v>
      </c>
      <c r="L85" s="9">
        <v>0</v>
      </c>
      <c r="M85" s="88"/>
    </row>
    <row r="86" spans="1:13" ht="30" x14ac:dyDescent="0.25">
      <c r="A86" s="43"/>
      <c r="B86" s="55"/>
      <c r="C86" s="49"/>
      <c r="D86" s="49"/>
      <c r="E86" s="43"/>
      <c r="F86" s="8" t="s">
        <v>2</v>
      </c>
      <c r="G86" s="9">
        <v>0</v>
      </c>
      <c r="H86" s="9">
        <v>0</v>
      </c>
      <c r="I86" s="9">
        <v>0</v>
      </c>
      <c r="J86" s="9">
        <v>0</v>
      </c>
      <c r="K86" s="9">
        <v>0</v>
      </c>
      <c r="L86" s="9">
        <v>0</v>
      </c>
      <c r="M86" s="88"/>
    </row>
    <row r="87" spans="1:13" ht="15" customHeight="1" x14ac:dyDescent="0.25">
      <c r="A87" s="41" t="s">
        <v>56</v>
      </c>
      <c r="B87" s="53" t="s">
        <v>83</v>
      </c>
      <c r="C87" s="47" t="s">
        <v>144</v>
      </c>
      <c r="D87" s="47" t="s">
        <v>225</v>
      </c>
      <c r="E87" s="41" t="s">
        <v>168</v>
      </c>
      <c r="F87" s="8" t="s">
        <v>0</v>
      </c>
      <c r="G87" s="9">
        <f>G89</f>
        <v>206053.11</v>
      </c>
      <c r="H87" s="9">
        <f>H89</f>
        <v>206053.11</v>
      </c>
      <c r="I87" s="9">
        <f>I89</f>
        <v>251718.11</v>
      </c>
      <c r="J87" s="9">
        <f t="shared" ref="J87:L87" si="28">J89</f>
        <v>0</v>
      </c>
      <c r="K87" s="9">
        <f t="shared" si="28"/>
        <v>0</v>
      </c>
      <c r="L87" s="9">
        <f t="shared" si="28"/>
        <v>266791.23</v>
      </c>
      <c r="M87" s="88"/>
    </row>
    <row r="88" spans="1:13" ht="45" x14ac:dyDescent="0.25">
      <c r="A88" s="42"/>
      <c r="B88" s="54"/>
      <c r="C88" s="48"/>
      <c r="D88" s="48"/>
      <c r="E88" s="42"/>
      <c r="F88" s="8" t="s">
        <v>1</v>
      </c>
      <c r="G88" s="9">
        <v>0</v>
      </c>
      <c r="H88" s="9">
        <v>0</v>
      </c>
      <c r="I88" s="9">
        <v>0</v>
      </c>
      <c r="J88" s="9">
        <v>0</v>
      </c>
      <c r="K88" s="9">
        <v>0</v>
      </c>
      <c r="L88" s="9">
        <v>0</v>
      </c>
      <c r="M88" s="88"/>
    </row>
    <row r="89" spans="1:13" ht="45" x14ac:dyDescent="0.25">
      <c r="A89" s="42"/>
      <c r="B89" s="54"/>
      <c r="C89" s="48"/>
      <c r="D89" s="48"/>
      <c r="E89" s="42"/>
      <c r="F89" s="8" t="s">
        <v>49</v>
      </c>
      <c r="G89" s="9">
        <v>206053.11</v>
      </c>
      <c r="H89" s="9">
        <v>206053.11</v>
      </c>
      <c r="I89" s="9">
        <v>251718.11</v>
      </c>
      <c r="L89" s="7">
        <v>266791.23</v>
      </c>
      <c r="M89" s="88"/>
    </row>
    <row r="90" spans="1:13" ht="30" x14ac:dyDescent="0.25">
      <c r="A90" s="42"/>
      <c r="B90" s="54"/>
      <c r="C90" s="48"/>
      <c r="D90" s="48"/>
      <c r="E90" s="42"/>
      <c r="F90" s="8" t="s">
        <v>48</v>
      </c>
      <c r="G90" s="9">
        <v>0</v>
      </c>
      <c r="H90" s="9">
        <v>0</v>
      </c>
      <c r="I90" s="9">
        <v>0</v>
      </c>
      <c r="J90" s="9">
        <v>0</v>
      </c>
      <c r="K90" s="9">
        <v>0</v>
      </c>
      <c r="L90" s="9">
        <v>0</v>
      </c>
      <c r="M90" s="88"/>
    </row>
    <row r="91" spans="1:13" ht="30" x14ac:dyDescent="0.25">
      <c r="A91" s="42"/>
      <c r="B91" s="55"/>
      <c r="C91" s="49"/>
      <c r="D91" s="49"/>
      <c r="E91" s="43"/>
      <c r="F91" s="36" t="s">
        <v>2</v>
      </c>
      <c r="G91" s="16">
        <v>0</v>
      </c>
      <c r="H91" s="16">
        <v>0</v>
      </c>
      <c r="I91" s="16">
        <v>0</v>
      </c>
      <c r="J91" s="16">
        <v>0</v>
      </c>
      <c r="K91" s="16">
        <v>0</v>
      </c>
      <c r="L91" s="16">
        <v>0</v>
      </c>
      <c r="M91" s="89"/>
    </row>
    <row r="92" spans="1:13" x14ac:dyDescent="0.25">
      <c r="A92" s="60" t="s">
        <v>210</v>
      </c>
      <c r="B92" s="61"/>
      <c r="C92" s="61"/>
      <c r="D92" s="61"/>
      <c r="E92" s="61"/>
      <c r="F92" s="61"/>
      <c r="G92" s="61"/>
      <c r="H92" s="61"/>
      <c r="I92" s="61"/>
      <c r="J92" s="61"/>
      <c r="K92" s="61"/>
      <c r="L92" s="61"/>
      <c r="M92" s="62"/>
    </row>
    <row r="93" spans="1:13" x14ac:dyDescent="0.25">
      <c r="A93" s="63" t="s">
        <v>122</v>
      </c>
      <c r="B93" s="64"/>
      <c r="C93" s="64"/>
      <c r="D93" s="64"/>
      <c r="E93" s="64"/>
      <c r="F93" s="64"/>
      <c r="G93" s="64"/>
      <c r="H93" s="64"/>
      <c r="I93" s="64"/>
      <c r="J93" s="64"/>
      <c r="K93" s="64"/>
      <c r="L93" s="64"/>
      <c r="M93" s="65"/>
    </row>
    <row r="94" spans="1:13" ht="15" customHeight="1" x14ac:dyDescent="0.25">
      <c r="A94" s="41" t="s">
        <v>68</v>
      </c>
      <c r="B94" s="53" t="s">
        <v>57</v>
      </c>
      <c r="C94" s="47" t="s">
        <v>144</v>
      </c>
      <c r="D94" s="47" t="s">
        <v>225</v>
      </c>
      <c r="E94" s="41" t="s">
        <v>170</v>
      </c>
      <c r="F94" s="8" t="s">
        <v>0</v>
      </c>
      <c r="G94" s="9">
        <f>G96+G97</f>
        <v>183134.27000000002</v>
      </c>
      <c r="H94" s="9">
        <f>H97+H96</f>
        <v>176935.97</v>
      </c>
      <c r="I94" s="9">
        <f>I97</f>
        <v>131959.75999999998</v>
      </c>
      <c r="J94" s="9">
        <f t="shared" ref="J94:L94" si="29">J97</f>
        <v>0</v>
      </c>
      <c r="K94" s="9">
        <f t="shared" si="29"/>
        <v>0</v>
      </c>
      <c r="L94" s="9">
        <f t="shared" si="29"/>
        <v>137064.41</v>
      </c>
      <c r="M94" s="87" t="s">
        <v>207</v>
      </c>
    </row>
    <row r="95" spans="1:13" ht="45" x14ac:dyDescent="0.25">
      <c r="A95" s="42"/>
      <c r="B95" s="54"/>
      <c r="C95" s="48"/>
      <c r="D95" s="48"/>
      <c r="E95" s="42"/>
      <c r="F95" s="8" t="s">
        <v>1</v>
      </c>
      <c r="G95" s="9">
        <f>G100+G105+G110+G115</f>
        <v>0</v>
      </c>
      <c r="H95" s="9">
        <f>H100+H105+H110+H115</f>
        <v>0</v>
      </c>
      <c r="I95" s="9">
        <f>I100+I105+I110+I115</f>
        <v>0</v>
      </c>
      <c r="J95" s="9">
        <f t="shared" ref="J95:L96" si="30">J100+J105+J110+J115</f>
        <v>0</v>
      </c>
      <c r="K95" s="9">
        <f t="shared" si="30"/>
        <v>0</v>
      </c>
      <c r="L95" s="9">
        <f t="shared" si="30"/>
        <v>0</v>
      </c>
      <c r="M95" s="88"/>
    </row>
    <row r="96" spans="1:13" ht="45" x14ac:dyDescent="0.25">
      <c r="A96" s="42"/>
      <c r="B96" s="54"/>
      <c r="C96" s="48"/>
      <c r="D96" s="48"/>
      <c r="E96" s="42"/>
      <c r="F96" s="8" t="s">
        <v>49</v>
      </c>
      <c r="G96" s="9">
        <f>G101+G106+G111+G116+G131+G126</f>
        <v>3356.29</v>
      </c>
      <c r="H96" s="9">
        <f>H101+H106+H111+H116+H121+H126+H131</f>
        <v>3356.29</v>
      </c>
      <c r="I96" s="9">
        <f>I101+I106+I111+I116</f>
        <v>0</v>
      </c>
      <c r="J96" s="9">
        <f t="shared" si="30"/>
        <v>0</v>
      </c>
      <c r="K96" s="9">
        <f t="shared" si="30"/>
        <v>0</v>
      </c>
      <c r="L96" s="9">
        <f t="shared" si="30"/>
        <v>0</v>
      </c>
      <c r="M96" s="88"/>
    </row>
    <row r="97" spans="1:13" ht="30" x14ac:dyDescent="0.25">
      <c r="A97" s="42"/>
      <c r="B97" s="54"/>
      <c r="C97" s="48"/>
      <c r="D97" s="48"/>
      <c r="E97" s="42"/>
      <c r="F97" s="8" t="s">
        <v>48</v>
      </c>
      <c r="G97" s="9">
        <f>G102+G107+G117+G122+G127+G132+G112</f>
        <v>179777.98</v>
      </c>
      <c r="H97" s="9">
        <f>H102+H107+H117+H122+H127+H132+H112</f>
        <v>173579.68</v>
      </c>
      <c r="I97" s="9">
        <f t="shared" ref="I97:L97" si="31">I102+I107+I117+I122+I127+I132+I112</f>
        <v>131959.75999999998</v>
      </c>
      <c r="J97" s="9">
        <f t="shared" si="31"/>
        <v>0</v>
      </c>
      <c r="K97" s="9">
        <f t="shared" si="31"/>
        <v>0</v>
      </c>
      <c r="L97" s="9">
        <f t="shared" si="31"/>
        <v>137064.41</v>
      </c>
      <c r="M97" s="88"/>
    </row>
    <row r="98" spans="1:13" ht="30" x14ac:dyDescent="0.25">
      <c r="A98" s="43"/>
      <c r="B98" s="55"/>
      <c r="C98" s="49"/>
      <c r="D98" s="49"/>
      <c r="E98" s="43"/>
      <c r="F98" s="8" t="s">
        <v>2</v>
      </c>
      <c r="G98" s="9">
        <f>G103+G108+G113+G118</f>
        <v>0</v>
      </c>
      <c r="H98" s="9">
        <f>H103+H108+H113+H118</f>
        <v>0</v>
      </c>
      <c r="I98" s="9">
        <f>I103+I108+I113+I118</f>
        <v>0</v>
      </c>
      <c r="J98" s="9">
        <f t="shared" ref="J98:L98" si="32">J103+J108+J113+J118</f>
        <v>0</v>
      </c>
      <c r="K98" s="9">
        <f t="shared" si="32"/>
        <v>0</v>
      </c>
      <c r="L98" s="9">
        <f t="shared" si="32"/>
        <v>0</v>
      </c>
      <c r="M98" s="88"/>
    </row>
    <row r="99" spans="1:13" ht="18.75" customHeight="1" x14ac:dyDescent="0.25">
      <c r="A99" s="41" t="s">
        <v>69</v>
      </c>
      <c r="B99" s="53" t="s">
        <v>84</v>
      </c>
      <c r="C99" s="47" t="s">
        <v>144</v>
      </c>
      <c r="D99" s="47" t="s">
        <v>225</v>
      </c>
      <c r="E99" s="41" t="s">
        <v>171</v>
      </c>
      <c r="F99" s="8" t="s">
        <v>0</v>
      </c>
      <c r="G99" s="9">
        <f>G100+G101+G102+G103</f>
        <v>69214.67</v>
      </c>
      <c r="H99" s="9">
        <f t="shared" ref="H99:L99" si="33">H100+H101+H102+H103</f>
        <v>69133.17</v>
      </c>
      <c r="I99" s="9">
        <f t="shared" si="33"/>
        <v>78964.36</v>
      </c>
      <c r="J99" s="9">
        <f t="shared" si="33"/>
        <v>0</v>
      </c>
      <c r="K99" s="9">
        <f t="shared" si="33"/>
        <v>0</v>
      </c>
      <c r="L99" s="9">
        <f t="shared" si="33"/>
        <v>82919.83</v>
      </c>
      <c r="M99" s="88"/>
    </row>
    <row r="100" spans="1:13" ht="45" x14ac:dyDescent="0.25">
      <c r="A100" s="42"/>
      <c r="B100" s="54"/>
      <c r="C100" s="48"/>
      <c r="D100" s="48"/>
      <c r="E100" s="42"/>
      <c r="F100" s="8" t="s">
        <v>1</v>
      </c>
      <c r="G100" s="9">
        <v>0</v>
      </c>
      <c r="H100" s="9">
        <v>0</v>
      </c>
      <c r="I100" s="9">
        <v>0</v>
      </c>
      <c r="J100" s="9">
        <v>0</v>
      </c>
      <c r="K100" s="9">
        <v>0</v>
      </c>
      <c r="L100" s="9">
        <v>0</v>
      </c>
      <c r="M100" s="88"/>
    </row>
    <row r="101" spans="1:13" ht="45" x14ac:dyDescent="0.25">
      <c r="A101" s="42"/>
      <c r="B101" s="54"/>
      <c r="C101" s="48"/>
      <c r="D101" s="48"/>
      <c r="E101" s="42"/>
      <c r="F101" s="8" t="s">
        <v>49</v>
      </c>
      <c r="G101" s="9">
        <v>0</v>
      </c>
      <c r="H101" s="9">
        <v>0</v>
      </c>
      <c r="I101" s="9">
        <v>0</v>
      </c>
      <c r="J101" s="9">
        <v>0</v>
      </c>
      <c r="K101" s="9">
        <v>0</v>
      </c>
      <c r="L101" s="9">
        <v>0</v>
      </c>
      <c r="M101" s="88"/>
    </row>
    <row r="102" spans="1:13" ht="30" x14ac:dyDescent="0.25">
      <c r="A102" s="42"/>
      <c r="B102" s="54"/>
      <c r="C102" s="48"/>
      <c r="D102" s="48"/>
      <c r="E102" s="42"/>
      <c r="F102" s="8" t="s">
        <v>48</v>
      </c>
      <c r="G102" s="9">
        <v>69214.67</v>
      </c>
      <c r="H102" s="9">
        <v>69133.17</v>
      </c>
      <c r="I102" s="9">
        <v>78964.36</v>
      </c>
      <c r="L102" s="7">
        <v>82919.83</v>
      </c>
      <c r="M102" s="88"/>
    </row>
    <row r="103" spans="1:13" ht="30" x14ac:dyDescent="0.25">
      <c r="A103" s="43"/>
      <c r="B103" s="55"/>
      <c r="C103" s="49"/>
      <c r="D103" s="49"/>
      <c r="E103" s="43"/>
      <c r="F103" s="8" t="s">
        <v>2</v>
      </c>
      <c r="G103" s="9">
        <v>0</v>
      </c>
      <c r="H103" s="9">
        <v>0</v>
      </c>
      <c r="I103" s="9">
        <v>0</v>
      </c>
      <c r="J103" s="9">
        <v>0</v>
      </c>
      <c r="K103" s="9">
        <v>0</v>
      </c>
      <c r="L103" s="9">
        <v>0</v>
      </c>
      <c r="M103" s="88"/>
    </row>
    <row r="104" spans="1:13" ht="15" customHeight="1" x14ac:dyDescent="0.25">
      <c r="A104" s="41" t="s">
        <v>70</v>
      </c>
      <c r="B104" s="53" t="s">
        <v>85</v>
      </c>
      <c r="C104" s="47" t="s">
        <v>144</v>
      </c>
      <c r="D104" s="47" t="s">
        <v>225</v>
      </c>
      <c r="E104" s="41" t="s">
        <v>172</v>
      </c>
      <c r="F104" s="8" t="s">
        <v>0</v>
      </c>
      <c r="G104" s="9">
        <f>G105+G106+G107+G108</f>
        <v>30038.14</v>
      </c>
      <c r="H104" s="9">
        <f t="shared" ref="H104:L104" si="34">H105+H106+H107+H108</f>
        <v>24895.13</v>
      </c>
      <c r="I104" s="9">
        <f t="shared" si="34"/>
        <v>36026.629999999997</v>
      </c>
      <c r="J104" s="9">
        <f t="shared" si="34"/>
        <v>0</v>
      </c>
      <c r="K104" s="9">
        <f t="shared" si="34"/>
        <v>0</v>
      </c>
      <c r="L104" s="9">
        <f t="shared" si="34"/>
        <v>37791.919999999998</v>
      </c>
      <c r="M104" s="88"/>
    </row>
    <row r="105" spans="1:13" ht="45" x14ac:dyDescent="0.25">
      <c r="A105" s="42"/>
      <c r="B105" s="54"/>
      <c r="C105" s="48"/>
      <c r="D105" s="48"/>
      <c r="E105" s="42"/>
      <c r="F105" s="8" t="s">
        <v>1</v>
      </c>
      <c r="G105" s="9">
        <v>0</v>
      </c>
      <c r="H105" s="9">
        <v>0</v>
      </c>
      <c r="I105" s="9">
        <v>0</v>
      </c>
      <c r="J105" s="9">
        <v>0</v>
      </c>
      <c r="K105" s="9">
        <v>0</v>
      </c>
      <c r="L105" s="9">
        <v>0</v>
      </c>
      <c r="M105" s="88"/>
    </row>
    <row r="106" spans="1:13" ht="45" x14ac:dyDescent="0.25">
      <c r="A106" s="42"/>
      <c r="B106" s="54"/>
      <c r="C106" s="48"/>
      <c r="D106" s="48"/>
      <c r="E106" s="42"/>
      <c r="F106" s="8" t="s">
        <v>49</v>
      </c>
      <c r="G106" s="9">
        <v>0</v>
      </c>
      <c r="H106" s="9">
        <v>0</v>
      </c>
      <c r="I106" s="9">
        <v>0</v>
      </c>
      <c r="J106" s="9">
        <v>0</v>
      </c>
      <c r="K106" s="9">
        <v>0</v>
      </c>
      <c r="L106" s="9">
        <v>0</v>
      </c>
      <c r="M106" s="88"/>
    </row>
    <row r="107" spans="1:13" ht="30" x14ac:dyDescent="0.25">
      <c r="A107" s="42"/>
      <c r="B107" s="54"/>
      <c r="C107" s="48"/>
      <c r="D107" s="48"/>
      <c r="E107" s="42"/>
      <c r="F107" s="8" t="s">
        <v>48</v>
      </c>
      <c r="G107" s="9">
        <v>30038.14</v>
      </c>
      <c r="H107" s="9">
        <v>24895.13</v>
      </c>
      <c r="I107" s="9">
        <v>36026.629999999997</v>
      </c>
      <c r="L107" s="7">
        <v>37791.919999999998</v>
      </c>
      <c r="M107" s="88"/>
    </row>
    <row r="108" spans="1:13" ht="30" x14ac:dyDescent="0.25">
      <c r="A108" s="43"/>
      <c r="B108" s="55"/>
      <c r="C108" s="49"/>
      <c r="D108" s="49"/>
      <c r="E108" s="43"/>
      <c r="F108" s="8" t="s">
        <v>2</v>
      </c>
      <c r="G108" s="9">
        <v>0</v>
      </c>
      <c r="H108" s="9">
        <v>0</v>
      </c>
      <c r="I108" s="9">
        <v>0</v>
      </c>
      <c r="J108" s="9">
        <v>0</v>
      </c>
      <c r="K108" s="9">
        <v>0</v>
      </c>
      <c r="L108" s="9">
        <v>0</v>
      </c>
      <c r="M108" s="88"/>
    </row>
    <row r="109" spans="1:13" ht="15" customHeight="1" x14ac:dyDescent="0.25">
      <c r="A109" s="41" t="s">
        <v>88</v>
      </c>
      <c r="B109" s="53" t="s">
        <v>71</v>
      </c>
      <c r="C109" s="47" t="s">
        <v>144</v>
      </c>
      <c r="D109" s="47" t="s">
        <v>225</v>
      </c>
      <c r="E109" s="41" t="s">
        <v>173</v>
      </c>
      <c r="F109" s="8" t="s">
        <v>0</v>
      </c>
      <c r="G109" s="9">
        <f>G110+G111+G112+G113</f>
        <v>18161.099999999999</v>
      </c>
      <c r="H109" s="9">
        <f t="shared" ref="H109:L109" si="35">H110+H111+H112+H113</f>
        <v>17187.310000000001</v>
      </c>
      <c r="I109" s="9">
        <f t="shared" si="35"/>
        <v>16968.77</v>
      </c>
      <c r="J109" s="9">
        <f t="shared" si="35"/>
        <v>0</v>
      </c>
      <c r="K109" s="9">
        <f t="shared" si="35"/>
        <v>0</v>
      </c>
      <c r="L109" s="9">
        <f t="shared" si="35"/>
        <v>16352.66</v>
      </c>
      <c r="M109" s="88"/>
    </row>
    <row r="110" spans="1:13" ht="45" x14ac:dyDescent="0.25">
      <c r="A110" s="42"/>
      <c r="B110" s="54"/>
      <c r="C110" s="48"/>
      <c r="D110" s="48"/>
      <c r="E110" s="42"/>
      <c r="F110" s="8" t="s">
        <v>1</v>
      </c>
      <c r="G110" s="9">
        <v>0</v>
      </c>
      <c r="H110" s="9">
        <v>0</v>
      </c>
      <c r="I110" s="9">
        <v>0</v>
      </c>
      <c r="J110" s="9">
        <v>0</v>
      </c>
      <c r="K110" s="9">
        <v>0</v>
      </c>
      <c r="L110" s="9">
        <v>0</v>
      </c>
      <c r="M110" s="88"/>
    </row>
    <row r="111" spans="1:13" ht="45" x14ac:dyDescent="0.25">
      <c r="A111" s="42"/>
      <c r="B111" s="54"/>
      <c r="C111" s="48"/>
      <c r="D111" s="48"/>
      <c r="E111" s="42"/>
      <c r="F111" s="8" t="s">
        <v>49</v>
      </c>
      <c r="G111" s="9">
        <v>0</v>
      </c>
      <c r="H111" s="9">
        <v>0</v>
      </c>
      <c r="I111" s="9">
        <v>0</v>
      </c>
      <c r="J111" s="9">
        <v>0</v>
      </c>
      <c r="K111" s="9">
        <v>0</v>
      </c>
      <c r="L111" s="9">
        <v>0</v>
      </c>
      <c r="M111" s="88"/>
    </row>
    <row r="112" spans="1:13" ht="30" x14ac:dyDescent="0.25">
      <c r="A112" s="42"/>
      <c r="B112" s="54"/>
      <c r="C112" s="48"/>
      <c r="D112" s="48"/>
      <c r="E112" s="42"/>
      <c r="F112" s="8" t="s">
        <v>48</v>
      </c>
      <c r="G112" s="9">
        <f>14768.98+3392.12</f>
        <v>18161.099999999999</v>
      </c>
      <c r="H112" s="9">
        <f>13795.19+3392.12</f>
        <v>17187.310000000001</v>
      </c>
      <c r="I112" s="9">
        <v>16968.77</v>
      </c>
      <c r="L112" s="7">
        <v>16352.66</v>
      </c>
      <c r="M112" s="88"/>
    </row>
    <row r="113" spans="1:13" ht="30" x14ac:dyDescent="0.25">
      <c r="A113" s="43"/>
      <c r="B113" s="55"/>
      <c r="C113" s="49"/>
      <c r="D113" s="49"/>
      <c r="E113" s="43"/>
      <c r="F113" s="8" t="s">
        <v>2</v>
      </c>
      <c r="G113" s="9">
        <v>0</v>
      </c>
      <c r="H113" s="9">
        <v>0</v>
      </c>
      <c r="I113" s="9">
        <v>0</v>
      </c>
      <c r="J113" s="9">
        <v>0</v>
      </c>
      <c r="K113" s="9">
        <v>0</v>
      </c>
      <c r="L113" s="9">
        <v>0</v>
      </c>
      <c r="M113" s="89"/>
    </row>
    <row r="114" spans="1:13" ht="15" customHeight="1" x14ac:dyDescent="0.25">
      <c r="A114" s="66" t="s">
        <v>89</v>
      </c>
      <c r="B114" s="53" t="s">
        <v>86</v>
      </c>
      <c r="C114" s="47" t="s">
        <v>144</v>
      </c>
      <c r="D114" s="47" t="s">
        <v>225</v>
      </c>
      <c r="E114" s="41" t="s">
        <v>174</v>
      </c>
      <c r="F114" s="8" t="s">
        <v>0</v>
      </c>
      <c r="G114" s="9">
        <f>G117</f>
        <v>62122.94</v>
      </c>
      <c r="H114" s="9">
        <f>H117+H116</f>
        <v>62122.94</v>
      </c>
      <c r="I114" s="9">
        <f>I117</f>
        <v>0</v>
      </c>
      <c r="J114" s="9">
        <f t="shared" ref="J114:L114" si="36">J117</f>
        <v>0</v>
      </c>
      <c r="K114" s="9">
        <f t="shared" si="36"/>
        <v>0</v>
      </c>
      <c r="L114" s="9">
        <f t="shared" si="36"/>
        <v>0</v>
      </c>
      <c r="M114" s="87" t="s">
        <v>152</v>
      </c>
    </row>
    <row r="115" spans="1:13" ht="45" x14ac:dyDescent="0.25">
      <c r="A115" s="67"/>
      <c r="B115" s="54"/>
      <c r="C115" s="48"/>
      <c r="D115" s="48"/>
      <c r="E115" s="42"/>
      <c r="F115" s="8" t="s">
        <v>1</v>
      </c>
      <c r="G115" s="9">
        <f>G120+G125</f>
        <v>0</v>
      </c>
      <c r="H115" s="9">
        <f>H120+H125</f>
        <v>0</v>
      </c>
      <c r="I115" s="9">
        <f>I120+I125</f>
        <v>0</v>
      </c>
      <c r="J115" s="9">
        <f t="shared" ref="J115:L116" si="37">J120+J125</f>
        <v>0</v>
      </c>
      <c r="K115" s="9">
        <f t="shared" si="37"/>
        <v>0</v>
      </c>
      <c r="L115" s="9">
        <f t="shared" si="37"/>
        <v>0</v>
      </c>
      <c r="M115" s="88"/>
    </row>
    <row r="116" spans="1:13" ht="45" x14ac:dyDescent="0.25">
      <c r="A116" s="67"/>
      <c r="B116" s="54"/>
      <c r="C116" s="48"/>
      <c r="D116" s="48"/>
      <c r="E116" s="42"/>
      <c r="F116" s="8" t="s">
        <v>49</v>
      </c>
      <c r="G116" s="9">
        <v>0</v>
      </c>
      <c r="H116" s="9">
        <v>0</v>
      </c>
      <c r="I116" s="9">
        <v>0</v>
      </c>
      <c r="J116" s="9">
        <f t="shared" si="37"/>
        <v>0</v>
      </c>
      <c r="K116" s="9">
        <f t="shared" si="37"/>
        <v>0</v>
      </c>
      <c r="L116" s="9">
        <f t="shared" si="37"/>
        <v>0</v>
      </c>
      <c r="M116" s="88"/>
    </row>
    <row r="117" spans="1:13" ht="30" x14ac:dyDescent="0.25">
      <c r="A117" s="67"/>
      <c r="B117" s="54"/>
      <c r="C117" s="48"/>
      <c r="D117" s="48"/>
      <c r="E117" s="42"/>
      <c r="F117" s="8" t="s">
        <v>48</v>
      </c>
      <c r="G117" s="9">
        <f>100+62022.94</f>
        <v>62122.94</v>
      </c>
      <c r="H117" s="9">
        <f>100+62022.94</f>
        <v>62122.94</v>
      </c>
      <c r="I117" s="9">
        <v>0</v>
      </c>
      <c r="L117" s="7">
        <v>0</v>
      </c>
      <c r="M117" s="88"/>
    </row>
    <row r="118" spans="1:13" ht="30" x14ac:dyDescent="0.25">
      <c r="A118" s="68"/>
      <c r="B118" s="55"/>
      <c r="C118" s="49"/>
      <c r="D118" s="49"/>
      <c r="E118" s="43"/>
      <c r="F118" s="8" t="s">
        <v>2</v>
      </c>
      <c r="G118" s="9">
        <f>G123+G128</f>
        <v>0</v>
      </c>
      <c r="H118" s="9">
        <f>H123+H128</f>
        <v>0</v>
      </c>
      <c r="I118" s="9">
        <f>I123+I128</f>
        <v>0</v>
      </c>
      <c r="J118" s="9">
        <f t="shared" ref="J118:L118" si="38">J123+J128</f>
        <v>0</v>
      </c>
      <c r="K118" s="9">
        <f t="shared" si="38"/>
        <v>0</v>
      </c>
      <c r="L118" s="9">
        <f t="shared" si="38"/>
        <v>0</v>
      </c>
      <c r="M118" s="88"/>
    </row>
    <row r="119" spans="1:13" ht="17.25" customHeight="1" x14ac:dyDescent="0.25">
      <c r="A119" s="41" t="s">
        <v>90</v>
      </c>
      <c r="B119" s="53" t="s">
        <v>87</v>
      </c>
      <c r="C119" s="47" t="s">
        <v>144</v>
      </c>
      <c r="D119" s="47" t="s">
        <v>225</v>
      </c>
      <c r="E119" s="41" t="s">
        <v>175</v>
      </c>
      <c r="F119" s="8" t="s">
        <v>0</v>
      </c>
      <c r="G119" s="9">
        <f>G120+G121+G122+G123</f>
        <v>187</v>
      </c>
      <c r="H119" s="9">
        <f t="shared" ref="H119:L119" si="39">H120+H121+H122+H123</f>
        <v>187</v>
      </c>
      <c r="I119" s="9">
        <f t="shared" si="39"/>
        <v>0</v>
      </c>
      <c r="J119" s="9">
        <f t="shared" si="39"/>
        <v>0</v>
      </c>
      <c r="K119" s="9">
        <f t="shared" si="39"/>
        <v>0</v>
      </c>
      <c r="L119" s="9">
        <f t="shared" si="39"/>
        <v>0</v>
      </c>
      <c r="M119" s="88"/>
    </row>
    <row r="120" spans="1:13" ht="45" x14ac:dyDescent="0.25">
      <c r="A120" s="42"/>
      <c r="B120" s="54"/>
      <c r="C120" s="48"/>
      <c r="D120" s="48"/>
      <c r="E120" s="42"/>
      <c r="F120" s="8" t="s">
        <v>1</v>
      </c>
      <c r="G120" s="9">
        <v>0</v>
      </c>
      <c r="H120" s="9">
        <v>0</v>
      </c>
      <c r="I120" s="9">
        <v>0</v>
      </c>
      <c r="J120" s="9">
        <v>0</v>
      </c>
      <c r="K120" s="9">
        <v>0</v>
      </c>
      <c r="L120" s="9">
        <v>0</v>
      </c>
      <c r="M120" s="88"/>
    </row>
    <row r="121" spans="1:13" ht="45" x14ac:dyDescent="0.25">
      <c r="A121" s="42"/>
      <c r="B121" s="54"/>
      <c r="C121" s="48"/>
      <c r="D121" s="48"/>
      <c r="E121" s="42"/>
      <c r="F121" s="8" t="s">
        <v>49</v>
      </c>
      <c r="G121" s="9">
        <v>0</v>
      </c>
      <c r="H121" s="9">
        <v>0</v>
      </c>
      <c r="I121" s="9">
        <v>0</v>
      </c>
      <c r="J121" s="9">
        <v>0</v>
      </c>
      <c r="K121" s="9">
        <v>0</v>
      </c>
      <c r="L121" s="9">
        <v>0</v>
      </c>
      <c r="M121" s="88"/>
    </row>
    <row r="122" spans="1:13" ht="30" x14ac:dyDescent="0.25">
      <c r="A122" s="42"/>
      <c r="B122" s="54"/>
      <c r="C122" s="48"/>
      <c r="D122" s="48"/>
      <c r="E122" s="42"/>
      <c r="F122" s="8" t="s">
        <v>48</v>
      </c>
      <c r="G122" s="9">
        <v>187</v>
      </c>
      <c r="H122" s="9">
        <v>187</v>
      </c>
      <c r="I122" s="9">
        <v>0</v>
      </c>
      <c r="J122" s="9">
        <v>0</v>
      </c>
      <c r="K122" s="9">
        <v>0</v>
      </c>
      <c r="L122" s="9">
        <v>0</v>
      </c>
      <c r="M122" s="88"/>
    </row>
    <row r="123" spans="1:13" ht="30" x14ac:dyDescent="0.25">
      <c r="A123" s="43"/>
      <c r="B123" s="55"/>
      <c r="C123" s="49"/>
      <c r="D123" s="49"/>
      <c r="E123" s="43"/>
      <c r="F123" s="8" t="s">
        <v>2</v>
      </c>
      <c r="G123" s="9">
        <v>0</v>
      </c>
      <c r="H123" s="9">
        <v>0</v>
      </c>
      <c r="I123" s="9">
        <v>0</v>
      </c>
      <c r="J123" s="9">
        <v>0</v>
      </c>
      <c r="K123" s="9">
        <v>0</v>
      </c>
      <c r="L123" s="9">
        <v>0</v>
      </c>
      <c r="M123" s="88"/>
    </row>
    <row r="124" spans="1:13" ht="15" customHeight="1" x14ac:dyDescent="0.25">
      <c r="A124" s="41" t="s">
        <v>112</v>
      </c>
      <c r="B124" s="53" t="s">
        <v>104</v>
      </c>
      <c r="C124" s="47" t="s">
        <v>144</v>
      </c>
      <c r="D124" s="47" t="s">
        <v>225</v>
      </c>
      <c r="E124" s="41" t="s">
        <v>243</v>
      </c>
      <c r="F124" s="8" t="s">
        <v>0</v>
      </c>
      <c r="G124" s="9">
        <f>G125+G126+G127+G128</f>
        <v>1001.3299999999999</v>
      </c>
      <c r="H124" s="9">
        <f t="shared" ref="H124:L124" si="40">H125+H126+H127+H128</f>
        <v>1001.3299999999999</v>
      </c>
      <c r="I124" s="9">
        <f t="shared" si="40"/>
        <v>0</v>
      </c>
      <c r="J124" s="9">
        <f t="shared" si="40"/>
        <v>0</v>
      </c>
      <c r="K124" s="9">
        <f t="shared" si="40"/>
        <v>0</v>
      </c>
      <c r="L124" s="9">
        <f t="shared" si="40"/>
        <v>0</v>
      </c>
      <c r="M124" s="88"/>
    </row>
    <row r="125" spans="1:13" ht="45" x14ac:dyDescent="0.25">
      <c r="A125" s="42"/>
      <c r="B125" s="54"/>
      <c r="C125" s="48"/>
      <c r="D125" s="48"/>
      <c r="E125" s="42"/>
      <c r="F125" s="8" t="s">
        <v>1</v>
      </c>
      <c r="G125" s="9">
        <v>0</v>
      </c>
      <c r="H125" s="9">
        <v>0</v>
      </c>
      <c r="I125" s="9">
        <v>0</v>
      </c>
      <c r="J125" s="9">
        <v>0</v>
      </c>
      <c r="K125" s="9">
        <v>0</v>
      </c>
      <c r="L125" s="9">
        <v>0</v>
      </c>
      <c r="M125" s="88"/>
    </row>
    <row r="126" spans="1:13" ht="45" x14ac:dyDescent="0.25">
      <c r="A126" s="42"/>
      <c r="B126" s="54"/>
      <c r="C126" s="48"/>
      <c r="D126" s="48"/>
      <c r="E126" s="42"/>
      <c r="F126" s="8" t="s">
        <v>49</v>
      </c>
      <c r="G126" s="9">
        <v>971.29</v>
      </c>
      <c r="H126" s="9">
        <v>971.29</v>
      </c>
      <c r="I126" s="9">
        <v>0</v>
      </c>
      <c r="J126" s="9">
        <v>0</v>
      </c>
      <c r="K126" s="9">
        <v>0</v>
      </c>
      <c r="L126" s="9">
        <v>0</v>
      </c>
      <c r="M126" s="88"/>
    </row>
    <row r="127" spans="1:13" ht="30" x14ac:dyDescent="0.25">
      <c r="A127" s="42"/>
      <c r="B127" s="54"/>
      <c r="C127" s="48"/>
      <c r="D127" s="48"/>
      <c r="E127" s="42"/>
      <c r="F127" s="8" t="s">
        <v>48</v>
      </c>
      <c r="G127" s="9">
        <v>30.04</v>
      </c>
      <c r="H127" s="9">
        <v>30.04</v>
      </c>
      <c r="I127" s="9">
        <v>0</v>
      </c>
      <c r="J127" s="9">
        <v>0</v>
      </c>
      <c r="K127" s="9">
        <v>0</v>
      </c>
      <c r="L127" s="9">
        <v>0</v>
      </c>
      <c r="M127" s="88"/>
    </row>
    <row r="128" spans="1:13" ht="30" x14ac:dyDescent="0.25">
      <c r="A128" s="43"/>
      <c r="B128" s="55"/>
      <c r="C128" s="49"/>
      <c r="D128" s="49"/>
      <c r="E128" s="43"/>
      <c r="F128" s="8" t="s">
        <v>2</v>
      </c>
      <c r="G128" s="9">
        <v>0</v>
      </c>
      <c r="H128" s="9">
        <v>0</v>
      </c>
      <c r="I128" s="9">
        <v>0</v>
      </c>
      <c r="J128" s="9">
        <v>0</v>
      </c>
      <c r="K128" s="9">
        <v>0</v>
      </c>
      <c r="L128" s="9">
        <v>0</v>
      </c>
      <c r="M128" s="88"/>
    </row>
    <row r="129" spans="1:13" ht="15" customHeight="1" x14ac:dyDescent="0.25">
      <c r="A129" s="41" t="s">
        <v>113</v>
      </c>
      <c r="B129" s="53" t="s">
        <v>114</v>
      </c>
      <c r="C129" s="47" t="s">
        <v>144</v>
      </c>
      <c r="D129" s="47" t="s">
        <v>225</v>
      </c>
      <c r="E129" s="41" t="s">
        <v>237</v>
      </c>
      <c r="F129" s="8" t="s">
        <v>0</v>
      </c>
      <c r="G129" s="9">
        <f>G130+G131+G132+G133</f>
        <v>2409.09</v>
      </c>
      <c r="H129" s="9">
        <f t="shared" ref="H129:L129" si="41">H130+H131+H132+H133</f>
        <v>2409.09</v>
      </c>
      <c r="I129" s="9">
        <f t="shared" si="41"/>
        <v>0</v>
      </c>
      <c r="J129" s="9">
        <f t="shared" si="41"/>
        <v>0</v>
      </c>
      <c r="K129" s="9">
        <f t="shared" si="41"/>
        <v>0</v>
      </c>
      <c r="L129" s="9">
        <f t="shared" si="41"/>
        <v>0</v>
      </c>
      <c r="M129" s="88"/>
    </row>
    <row r="130" spans="1:13" ht="45" x14ac:dyDescent="0.25">
      <c r="A130" s="42"/>
      <c r="B130" s="54"/>
      <c r="C130" s="48"/>
      <c r="D130" s="48"/>
      <c r="E130" s="42"/>
      <c r="F130" s="8" t="s">
        <v>1</v>
      </c>
      <c r="G130" s="9">
        <v>0</v>
      </c>
      <c r="H130" s="9">
        <v>0</v>
      </c>
      <c r="I130" s="9">
        <v>0</v>
      </c>
      <c r="J130" s="9">
        <v>0</v>
      </c>
      <c r="K130" s="9">
        <v>0</v>
      </c>
      <c r="L130" s="9">
        <v>0</v>
      </c>
      <c r="M130" s="88"/>
    </row>
    <row r="131" spans="1:13" ht="45" x14ac:dyDescent="0.25">
      <c r="A131" s="42"/>
      <c r="B131" s="54"/>
      <c r="C131" s="48"/>
      <c r="D131" s="48"/>
      <c r="E131" s="42"/>
      <c r="F131" s="8" t="s">
        <v>49</v>
      </c>
      <c r="G131" s="9">
        <v>2385</v>
      </c>
      <c r="H131" s="9">
        <v>2385</v>
      </c>
      <c r="I131" s="9">
        <v>0</v>
      </c>
      <c r="J131" s="9">
        <v>0</v>
      </c>
      <c r="K131" s="9">
        <v>0</v>
      </c>
      <c r="L131" s="9">
        <v>0</v>
      </c>
      <c r="M131" s="88"/>
    </row>
    <row r="132" spans="1:13" ht="30" x14ac:dyDescent="0.25">
      <c r="A132" s="42"/>
      <c r="B132" s="54"/>
      <c r="C132" s="48"/>
      <c r="D132" s="48"/>
      <c r="E132" s="42"/>
      <c r="F132" s="8" t="s">
        <v>48</v>
      </c>
      <c r="G132" s="9">
        <v>24.09</v>
      </c>
      <c r="H132" s="9">
        <v>24.09</v>
      </c>
      <c r="I132" s="9">
        <v>0</v>
      </c>
      <c r="J132" s="9">
        <v>0</v>
      </c>
      <c r="K132" s="9">
        <v>0</v>
      </c>
      <c r="L132" s="9">
        <v>0</v>
      </c>
      <c r="M132" s="88"/>
    </row>
    <row r="133" spans="1:13" ht="30" x14ac:dyDescent="0.25">
      <c r="A133" s="43"/>
      <c r="B133" s="55"/>
      <c r="C133" s="49"/>
      <c r="D133" s="49"/>
      <c r="E133" s="43"/>
      <c r="F133" s="8" t="s">
        <v>2</v>
      </c>
      <c r="G133" s="9">
        <v>0</v>
      </c>
      <c r="H133" s="9">
        <v>0</v>
      </c>
      <c r="I133" s="9">
        <v>0</v>
      </c>
      <c r="J133" s="9">
        <v>0</v>
      </c>
      <c r="K133" s="9">
        <v>0</v>
      </c>
      <c r="L133" s="9">
        <v>0</v>
      </c>
      <c r="M133" s="88"/>
    </row>
    <row r="134" spans="1:13" ht="15" customHeight="1" x14ac:dyDescent="0.25">
      <c r="A134" s="41" t="s">
        <v>73</v>
      </c>
      <c r="B134" s="53" t="s">
        <v>72</v>
      </c>
      <c r="C134" s="47" t="s">
        <v>144</v>
      </c>
      <c r="D134" s="47" t="s">
        <v>225</v>
      </c>
      <c r="E134" s="41" t="s">
        <v>176</v>
      </c>
      <c r="F134" s="8" t="s">
        <v>0</v>
      </c>
      <c r="G134" s="9">
        <f t="shared" ref="G134:L138" si="42">G139+G144</f>
        <v>26981.67</v>
      </c>
      <c r="H134" s="9">
        <f t="shared" si="42"/>
        <v>21374.42</v>
      </c>
      <c r="I134" s="9">
        <f t="shared" si="42"/>
        <v>29891.1</v>
      </c>
      <c r="J134" s="9">
        <f t="shared" ca="1" si="42"/>
        <v>21284.850000000002</v>
      </c>
      <c r="K134" s="9">
        <f t="shared" ca="1" si="42"/>
        <v>21284.850000000002</v>
      </c>
      <c r="L134" s="9">
        <f t="shared" si="42"/>
        <v>29544.300000000003</v>
      </c>
      <c r="M134" s="88"/>
    </row>
    <row r="135" spans="1:13" ht="45" x14ac:dyDescent="0.25">
      <c r="A135" s="42"/>
      <c r="B135" s="54"/>
      <c r="C135" s="48"/>
      <c r="D135" s="48"/>
      <c r="E135" s="42"/>
      <c r="F135" s="8" t="s">
        <v>1</v>
      </c>
      <c r="G135" s="9">
        <f t="shared" si="42"/>
        <v>17587.96</v>
      </c>
      <c r="H135" s="9">
        <f t="shared" si="42"/>
        <v>13297.869999999999</v>
      </c>
      <c r="I135" s="9">
        <f t="shared" si="42"/>
        <v>19068.798000000003</v>
      </c>
      <c r="J135" s="9">
        <f t="shared" ca="1" si="42"/>
        <v>17453.580000000002</v>
      </c>
      <c r="K135" s="9">
        <f t="shared" ca="1" si="42"/>
        <v>17453.580000000002</v>
      </c>
      <c r="L135" s="9">
        <f t="shared" si="42"/>
        <v>18777.486000000001</v>
      </c>
      <c r="M135" s="88"/>
    </row>
    <row r="136" spans="1:13" ht="45" x14ac:dyDescent="0.25">
      <c r="A136" s="42"/>
      <c r="B136" s="54"/>
      <c r="C136" s="48"/>
      <c r="D136" s="48"/>
      <c r="E136" s="42"/>
      <c r="F136" s="8" t="s">
        <v>49</v>
      </c>
      <c r="G136" s="9">
        <f t="shared" si="42"/>
        <v>9393.7099999999991</v>
      </c>
      <c r="H136" s="9">
        <f t="shared" si="42"/>
        <v>8076.5499999999993</v>
      </c>
      <c r="I136" s="9">
        <f t="shared" si="42"/>
        <v>10822.302</v>
      </c>
      <c r="J136" s="9">
        <f t="shared" ca="1" si="42"/>
        <v>3831.27</v>
      </c>
      <c r="K136" s="9">
        <f t="shared" ca="1" si="42"/>
        <v>3831.27</v>
      </c>
      <c r="L136" s="9">
        <f t="shared" si="42"/>
        <v>10766.814</v>
      </c>
      <c r="M136" s="88"/>
    </row>
    <row r="137" spans="1:13" ht="30" x14ac:dyDescent="0.25">
      <c r="A137" s="42"/>
      <c r="B137" s="54"/>
      <c r="C137" s="48"/>
      <c r="D137" s="48"/>
      <c r="E137" s="42"/>
      <c r="F137" s="8" t="s">
        <v>48</v>
      </c>
      <c r="G137" s="9">
        <f t="shared" si="42"/>
        <v>0</v>
      </c>
      <c r="H137" s="9">
        <f t="shared" si="42"/>
        <v>0</v>
      </c>
      <c r="I137" s="9">
        <f t="shared" si="42"/>
        <v>0</v>
      </c>
      <c r="J137" s="9">
        <f t="shared" si="42"/>
        <v>0</v>
      </c>
      <c r="K137" s="9">
        <f t="shared" si="42"/>
        <v>0</v>
      </c>
      <c r="L137" s="9">
        <f t="shared" si="42"/>
        <v>0</v>
      </c>
      <c r="M137" s="88"/>
    </row>
    <row r="138" spans="1:13" ht="30" x14ac:dyDescent="0.25">
      <c r="A138" s="43"/>
      <c r="B138" s="55"/>
      <c r="C138" s="49"/>
      <c r="D138" s="49"/>
      <c r="E138" s="43"/>
      <c r="F138" s="8" t="s">
        <v>2</v>
      </c>
      <c r="G138" s="9">
        <f t="shared" si="42"/>
        <v>0</v>
      </c>
      <c r="H138" s="9">
        <f t="shared" si="42"/>
        <v>0</v>
      </c>
      <c r="I138" s="9">
        <f t="shared" si="42"/>
        <v>0</v>
      </c>
      <c r="J138" s="9">
        <f t="shared" si="42"/>
        <v>0</v>
      </c>
      <c r="K138" s="9">
        <f t="shared" si="42"/>
        <v>0</v>
      </c>
      <c r="L138" s="9">
        <f t="shared" si="42"/>
        <v>0</v>
      </c>
      <c r="M138" s="88"/>
    </row>
    <row r="139" spans="1:13" ht="20.25" customHeight="1" x14ac:dyDescent="0.25">
      <c r="A139" s="41" t="s">
        <v>74</v>
      </c>
      <c r="B139" s="53" t="s">
        <v>91</v>
      </c>
      <c r="C139" s="47" t="s">
        <v>144</v>
      </c>
      <c r="D139" s="47" t="s">
        <v>225</v>
      </c>
      <c r="E139" s="41" t="s">
        <v>241</v>
      </c>
      <c r="F139" s="8" t="s">
        <v>0</v>
      </c>
      <c r="G139" s="9">
        <f>G140+G141+G142+G143</f>
        <v>6043.62</v>
      </c>
      <c r="H139" s="9">
        <f t="shared" ref="H139:L139" si="43">H140+H141+H142+H143</f>
        <v>5543.62</v>
      </c>
      <c r="I139" s="9">
        <f t="shared" si="43"/>
        <v>7190.15</v>
      </c>
      <c r="J139" s="9">
        <f t="shared" si="43"/>
        <v>0</v>
      </c>
      <c r="K139" s="9">
        <f t="shared" si="43"/>
        <v>0</v>
      </c>
      <c r="L139" s="9">
        <f t="shared" si="43"/>
        <v>7190.15</v>
      </c>
      <c r="M139" s="88"/>
    </row>
    <row r="140" spans="1:13" ht="45" x14ac:dyDescent="0.25">
      <c r="A140" s="42"/>
      <c r="B140" s="54"/>
      <c r="C140" s="48"/>
      <c r="D140" s="48"/>
      <c r="E140" s="42"/>
      <c r="F140" s="8" t="s">
        <v>1</v>
      </c>
      <c r="G140" s="9">
        <v>0</v>
      </c>
      <c r="H140" s="9">
        <v>0</v>
      </c>
      <c r="I140" s="9">
        <v>0</v>
      </c>
      <c r="J140" s="9">
        <v>0</v>
      </c>
      <c r="K140" s="9">
        <v>0</v>
      </c>
      <c r="L140" s="9">
        <v>0</v>
      </c>
      <c r="M140" s="88"/>
    </row>
    <row r="141" spans="1:13" ht="45" x14ac:dyDescent="0.25">
      <c r="A141" s="42"/>
      <c r="B141" s="54"/>
      <c r="C141" s="48"/>
      <c r="D141" s="48"/>
      <c r="E141" s="42"/>
      <c r="F141" s="8" t="s">
        <v>49</v>
      </c>
      <c r="G141" s="9">
        <f>5543.62+500</f>
        <v>6043.62</v>
      </c>
      <c r="H141" s="9">
        <v>5543.62</v>
      </c>
      <c r="I141" s="9">
        <v>7190.15</v>
      </c>
      <c r="L141" s="7">
        <v>7190.15</v>
      </c>
      <c r="M141" s="88"/>
    </row>
    <row r="142" spans="1:13" ht="25.5" customHeight="1" x14ac:dyDescent="0.25">
      <c r="A142" s="42"/>
      <c r="B142" s="54"/>
      <c r="C142" s="48"/>
      <c r="D142" s="48"/>
      <c r="E142" s="42"/>
      <c r="F142" s="8" t="s">
        <v>48</v>
      </c>
      <c r="G142" s="9">
        <v>0</v>
      </c>
      <c r="H142" s="9">
        <v>0</v>
      </c>
      <c r="I142" s="9">
        <v>0</v>
      </c>
      <c r="J142" s="9">
        <v>0</v>
      </c>
      <c r="K142" s="9">
        <v>0</v>
      </c>
      <c r="L142" s="9">
        <v>0</v>
      </c>
      <c r="M142" s="88"/>
    </row>
    <row r="143" spans="1:13" ht="30" x14ac:dyDescent="0.25">
      <c r="A143" s="43"/>
      <c r="B143" s="12"/>
      <c r="C143" s="49"/>
      <c r="D143" s="49"/>
      <c r="E143" s="43"/>
      <c r="F143" s="8" t="s">
        <v>2</v>
      </c>
      <c r="G143" s="9">
        <v>0</v>
      </c>
      <c r="H143" s="9">
        <v>0</v>
      </c>
      <c r="I143" s="9">
        <v>0</v>
      </c>
      <c r="J143" s="9">
        <v>0</v>
      </c>
      <c r="K143" s="9">
        <v>0</v>
      </c>
      <c r="L143" s="9">
        <v>0</v>
      </c>
      <c r="M143" s="88"/>
    </row>
    <row r="144" spans="1:13" ht="20.25" customHeight="1" x14ac:dyDescent="0.25">
      <c r="A144" s="41" t="s">
        <v>75</v>
      </c>
      <c r="B144" s="103" t="s">
        <v>92</v>
      </c>
      <c r="C144" s="47" t="s">
        <v>144</v>
      </c>
      <c r="D144" s="47" t="s">
        <v>225</v>
      </c>
      <c r="E144" s="100" t="s">
        <v>245</v>
      </c>
      <c r="F144" s="8" t="s">
        <v>0</v>
      </c>
      <c r="G144" s="9">
        <f>G145+G146+G147+G148</f>
        <v>20938.05</v>
      </c>
      <c r="H144" s="9">
        <f>H145+H146+H147+H148</f>
        <v>15830.8</v>
      </c>
      <c r="I144" s="9">
        <v>22700.95</v>
      </c>
      <c r="J144" s="9">
        <f t="shared" ref="J144:K144" ca="1" si="44">J145+J146+J147+J148</f>
        <v>21284.850000000002</v>
      </c>
      <c r="K144" s="9">
        <f t="shared" ca="1" si="44"/>
        <v>21284.850000000002</v>
      </c>
      <c r="L144" s="9">
        <v>22354.15</v>
      </c>
      <c r="M144" s="88"/>
    </row>
    <row r="145" spans="1:13" ht="45" x14ac:dyDescent="0.25">
      <c r="A145" s="42"/>
      <c r="B145" s="104"/>
      <c r="C145" s="48"/>
      <c r="D145" s="48"/>
      <c r="E145" s="101"/>
      <c r="F145" s="8" t="s">
        <v>1</v>
      </c>
      <c r="G145" s="9">
        <v>17587.96</v>
      </c>
      <c r="H145" s="9">
        <f>15830.8-H146</f>
        <v>13297.869999999999</v>
      </c>
      <c r="I145" s="9">
        <f t="shared" ref="I145:L145" si="45">I144-I146</f>
        <v>19068.798000000003</v>
      </c>
      <c r="J145" s="9">
        <f t="shared" ca="1" si="45"/>
        <v>19068.798000000003</v>
      </c>
      <c r="K145" s="9">
        <f t="shared" ca="1" si="45"/>
        <v>19068.798000000003</v>
      </c>
      <c r="L145" s="9">
        <f t="shared" si="45"/>
        <v>18777.486000000001</v>
      </c>
      <c r="M145" s="88"/>
    </row>
    <row r="146" spans="1:13" ht="45" x14ac:dyDescent="0.25">
      <c r="A146" s="42"/>
      <c r="B146" s="104"/>
      <c r="C146" s="48"/>
      <c r="D146" s="48"/>
      <c r="E146" s="101"/>
      <c r="F146" s="8" t="s">
        <v>49</v>
      </c>
      <c r="G146" s="9">
        <v>3350.09</v>
      </c>
      <c r="H146" s="9">
        <v>2532.9299999999998</v>
      </c>
      <c r="I146" s="9">
        <f t="shared" ref="I146:L146" si="46">I144/100*16</f>
        <v>3632.152</v>
      </c>
      <c r="J146" s="9">
        <f t="shared" ca="1" si="46"/>
        <v>3632.152</v>
      </c>
      <c r="K146" s="9">
        <f t="shared" ca="1" si="46"/>
        <v>3632.152</v>
      </c>
      <c r="L146" s="9">
        <f t="shared" si="46"/>
        <v>3576.6640000000002</v>
      </c>
      <c r="M146" s="88"/>
    </row>
    <row r="147" spans="1:13" ht="30" x14ac:dyDescent="0.25">
      <c r="A147" s="42"/>
      <c r="B147" s="104"/>
      <c r="C147" s="48"/>
      <c r="D147" s="48"/>
      <c r="E147" s="101"/>
      <c r="F147" s="8" t="s">
        <v>48</v>
      </c>
      <c r="G147" s="9">
        <v>0</v>
      </c>
      <c r="H147" s="9">
        <v>0</v>
      </c>
      <c r="I147" s="9">
        <v>0</v>
      </c>
      <c r="J147" s="9">
        <v>0</v>
      </c>
      <c r="K147" s="9">
        <v>0</v>
      </c>
      <c r="L147" s="9">
        <v>0</v>
      </c>
      <c r="M147" s="88"/>
    </row>
    <row r="148" spans="1:13" ht="30" x14ac:dyDescent="0.25">
      <c r="A148" s="42"/>
      <c r="B148" s="105"/>
      <c r="C148" s="49"/>
      <c r="D148" s="49"/>
      <c r="E148" s="102"/>
      <c r="F148" s="36" t="s">
        <v>2</v>
      </c>
      <c r="G148" s="16">
        <v>0</v>
      </c>
      <c r="H148" s="16">
        <v>0</v>
      </c>
      <c r="I148" s="16">
        <v>0</v>
      </c>
      <c r="J148" s="16">
        <v>0</v>
      </c>
      <c r="K148" s="16">
        <v>0</v>
      </c>
      <c r="L148" s="16">
        <v>0</v>
      </c>
      <c r="M148" s="89"/>
    </row>
    <row r="149" spans="1:13" x14ac:dyDescent="0.25">
      <c r="A149" s="60" t="s">
        <v>126</v>
      </c>
      <c r="B149" s="61"/>
      <c r="C149" s="61"/>
      <c r="D149" s="61"/>
      <c r="E149" s="61"/>
      <c r="F149" s="61"/>
      <c r="G149" s="61"/>
      <c r="H149" s="61"/>
      <c r="I149" s="61"/>
      <c r="J149" s="61"/>
      <c r="K149" s="61"/>
      <c r="L149" s="61"/>
      <c r="M149" s="62"/>
    </row>
    <row r="150" spans="1:13" x14ac:dyDescent="0.25">
      <c r="A150" s="60" t="s">
        <v>127</v>
      </c>
      <c r="B150" s="61"/>
      <c r="C150" s="61"/>
      <c r="D150" s="61"/>
      <c r="E150" s="61"/>
      <c r="F150" s="61"/>
      <c r="G150" s="61"/>
      <c r="H150" s="61"/>
      <c r="I150" s="61"/>
      <c r="J150" s="61"/>
      <c r="K150" s="61"/>
      <c r="L150" s="61"/>
      <c r="M150" s="62"/>
    </row>
    <row r="151" spans="1:13" ht="30" customHeight="1" x14ac:dyDescent="0.25">
      <c r="A151" s="60" t="s">
        <v>128</v>
      </c>
      <c r="B151" s="61"/>
      <c r="C151" s="61"/>
      <c r="D151" s="61"/>
      <c r="E151" s="61"/>
      <c r="F151" s="61"/>
      <c r="G151" s="61"/>
      <c r="H151" s="61"/>
      <c r="I151" s="61"/>
      <c r="J151" s="61"/>
      <c r="K151" s="61"/>
      <c r="L151" s="61"/>
      <c r="M151" s="62"/>
    </row>
    <row r="152" spans="1:13" ht="18" customHeight="1" x14ac:dyDescent="0.25">
      <c r="A152" s="63" t="s">
        <v>120</v>
      </c>
      <c r="B152" s="64"/>
      <c r="C152" s="64"/>
      <c r="D152" s="64"/>
      <c r="E152" s="64"/>
      <c r="F152" s="64"/>
      <c r="G152" s="64"/>
      <c r="H152" s="64"/>
      <c r="I152" s="64"/>
      <c r="J152" s="64"/>
      <c r="K152" s="64"/>
      <c r="L152" s="64"/>
      <c r="M152" s="65"/>
    </row>
    <row r="153" spans="1:13" ht="16.5" customHeight="1" x14ac:dyDescent="0.25">
      <c r="A153" s="41">
        <v>3</v>
      </c>
      <c r="B153" s="53" t="s">
        <v>23</v>
      </c>
      <c r="C153" s="47" t="s">
        <v>145</v>
      </c>
      <c r="D153" s="47" t="s">
        <v>225</v>
      </c>
      <c r="E153" s="41" t="s">
        <v>181</v>
      </c>
      <c r="F153" s="8" t="s">
        <v>0</v>
      </c>
      <c r="G153" s="29">
        <f>G154+G155+G156+G157</f>
        <v>46164.14</v>
      </c>
      <c r="H153" s="29">
        <f t="shared" ref="H153:L153" si="47">H154+H155+H156+H157</f>
        <v>45258.31</v>
      </c>
      <c r="I153" s="29">
        <f t="shared" si="47"/>
        <v>56126.14</v>
      </c>
      <c r="J153" s="29">
        <f t="shared" si="47"/>
        <v>0</v>
      </c>
      <c r="K153" s="29">
        <f t="shared" si="47"/>
        <v>0</v>
      </c>
      <c r="L153" s="29">
        <f t="shared" si="47"/>
        <v>57886.23</v>
      </c>
      <c r="M153" s="87" t="s">
        <v>153</v>
      </c>
    </row>
    <row r="154" spans="1:13" ht="45" x14ac:dyDescent="0.25">
      <c r="A154" s="42"/>
      <c r="B154" s="54"/>
      <c r="C154" s="48"/>
      <c r="D154" s="48"/>
      <c r="E154" s="42"/>
      <c r="F154" s="8" t="s">
        <v>1</v>
      </c>
      <c r="G154" s="9">
        <f>G159+G186</f>
        <v>0</v>
      </c>
      <c r="H154" s="9">
        <f>H159+H186</f>
        <v>0</v>
      </c>
      <c r="I154" s="9">
        <f>I159+I186</f>
        <v>0</v>
      </c>
      <c r="J154" s="9">
        <f t="shared" ref="J154:L154" si="48">J159+J186</f>
        <v>0</v>
      </c>
      <c r="K154" s="9">
        <f t="shared" si="48"/>
        <v>0</v>
      </c>
      <c r="L154" s="9">
        <f t="shared" si="48"/>
        <v>0</v>
      </c>
      <c r="M154" s="88"/>
    </row>
    <row r="155" spans="1:13" ht="45" x14ac:dyDescent="0.25">
      <c r="A155" s="42"/>
      <c r="B155" s="54"/>
      <c r="C155" s="48"/>
      <c r="D155" s="48"/>
      <c r="E155" s="42"/>
      <c r="F155" s="8" t="s">
        <v>49</v>
      </c>
      <c r="G155" s="9">
        <f t="shared" ref="G155:L156" si="49">G160+G187+G214</f>
        <v>3691.4799999999996</v>
      </c>
      <c r="H155" s="9">
        <f t="shared" si="49"/>
        <v>3570.06</v>
      </c>
      <c r="I155" s="9">
        <f t="shared" si="49"/>
        <v>3845.32</v>
      </c>
      <c r="J155" s="9">
        <f t="shared" si="49"/>
        <v>0</v>
      </c>
      <c r="K155" s="9">
        <f t="shared" si="49"/>
        <v>0</v>
      </c>
      <c r="L155" s="9">
        <f t="shared" si="49"/>
        <v>3845.32</v>
      </c>
      <c r="M155" s="88"/>
    </row>
    <row r="156" spans="1:13" ht="30" x14ac:dyDescent="0.25">
      <c r="A156" s="42"/>
      <c r="B156" s="54"/>
      <c r="C156" s="48"/>
      <c r="D156" s="48"/>
      <c r="E156" s="42"/>
      <c r="F156" s="8" t="s">
        <v>48</v>
      </c>
      <c r="G156" s="9">
        <f t="shared" si="49"/>
        <v>42472.66</v>
      </c>
      <c r="H156" s="9">
        <f t="shared" si="49"/>
        <v>41688.25</v>
      </c>
      <c r="I156" s="9">
        <f t="shared" si="49"/>
        <v>52280.82</v>
      </c>
      <c r="J156" s="9">
        <f t="shared" si="49"/>
        <v>0</v>
      </c>
      <c r="K156" s="9">
        <f t="shared" si="49"/>
        <v>0</v>
      </c>
      <c r="L156" s="9">
        <f t="shared" si="49"/>
        <v>54040.91</v>
      </c>
      <c r="M156" s="88"/>
    </row>
    <row r="157" spans="1:13" ht="30" x14ac:dyDescent="0.25">
      <c r="A157" s="43"/>
      <c r="B157" s="55"/>
      <c r="C157" s="49"/>
      <c r="D157" s="49"/>
      <c r="E157" s="43"/>
      <c r="F157" s="8" t="s">
        <v>2</v>
      </c>
      <c r="G157" s="9">
        <f>G162+G189</f>
        <v>0</v>
      </c>
      <c r="H157" s="9">
        <f>H162+H189</f>
        <v>0</v>
      </c>
      <c r="I157" s="9">
        <f>I162+I189</f>
        <v>0</v>
      </c>
      <c r="J157" s="9">
        <f t="shared" ref="J157:L157" si="50">J162+J189</f>
        <v>0</v>
      </c>
      <c r="K157" s="9">
        <f t="shared" si="50"/>
        <v>0</v>
      </c>
      <c r="L157" s="9">
        <f t="shared" si="50"/>
        <v>0</v>
      </c>
      <c r="M157" s="89"/>
    </row>
    <row r="158" spans="1:13" ht="18.75" customHeight="1" x14ac:dyDescent="0.25">
      <c r="A158" s="41" t="s">
        <v>10</v>
      </c>
      <c r="B158" s="53" t="s">
        <v>24</v>
      </c>
      <c r="C158" s="47" t="s">
        <v>145</v>
      </c>
      <c r="D158" s="47" t="s">
        <v>225</v>
      </c>
      <c r="E158" s="41" t="s">
        <v>177</v>
      </c>
      <c r="F158" s="8" t="s">
        <v>0</v>
      </c>
      <c r="G158" s="9">
        <f>G163+G168+G173</f>
        <v>41186.26</v>
      </c>
      <c r="H158" s="9">
        <f>H163+H168+H173+H178</f>
        <v>40401.85</v>
      </c>
      <c r="I158" s="9">
        <f t="shared" ref="G158:L162" si="51">I163+I168+I173</f>
        <v>50688</v>
      </c>
      <c r="J158" s="9">
        <f t="shared" si="51"/>
        <v>0</v>
      </c>
      <c r="K158" s="9">
        <f t="shared" si="51"/>
        <v>0</v>
      </c>
      <c r="L158" s="9">
        <f t="shared" si="51"/>
        <v>52448.090000000004</v>
      </c>
      <c r="M158" s="87" t="s">
        <v>247</v>
      </c>
    </row>
    <row r="159" spans="1:13" ht="45" x14ac:dyDescent="0.25">
      <c r="A159" s="42"/>
      <c r="B159" s="54"/>
      <c r="C159" s="48"/>
      <c r="D159" s="48"/>
      <c r="E159" s="42"/>
      <c r="F159" s="8" t="s">
        <v>1</v>
      </c>
      <c r="G159" s="9">
        <f t="shared" si="51"/>
        <v>0</v>
      </c>
      <c r="H159" s="9">
        <f t="shared" si="51"/>
        <v>0</v>
      </c>
      <c r="I159" s="9">
        <f t="shared" si="51"/>
        <v>0</v>
      </c>
      <c r="J159" s="9">
        <f t="shared" si="51"/>
        <v>0</v>
      </c>
      <c r="K159" s="9">
        <f t="shared" si="51"/>
        <v>0</v>
      </c>
      <c r="L159" s="9">
        <f t="shared" si="51"/>
        <v>0</v>
      </c>
      <c r="M159" s="88"/>
    </row>
    <row r="160" spans="1:13" ht="45" x14ac:dyDescent="0.25">
      <c r="A160" s="42"/>
      <c r="B160" s="54"/>
      <c r="C160" s="48"/>
      <c r="D160" s="48"/>
      <c r="E160" s="42"/>
      <c r="F160" s="8" t="s">
        <v>49</v>
      </c>
      <c r="G160" s="9">
        <f t="shared" si="51"/>
        <v>0</v>
      </c>
      <c r="H160" s="9">
        <f t="shared" si="51"/>
        <v>0</v>
      </c>
      <c r="I160" s="9">
        <f t="shared" si="51"/>
        <v>0</v>
      </c>
      <c r="J160" s="9">
        <f t="shared" si="51"/>
        <v>0</v>
      </c>
      <c r="K160" s="9">
        <f t="shared" si="51"/>
        <v>0</v>
      </c>
      <c r="L160" s="9">
        <f t="shared" si="51"/>
        <v>0</v>
      </c>
      <c r="M160" s="88"/>
    </row>
    <row r="161" spans="1:13" ht="30" x14ac:dyDescent="0.25">
      <c r="A161" s="42"/>
      <c r="B161" s="54"/>
      <c r="C161" s="48"/>
      <c r="D161" s="48"/>
      <c r="E161" s="42"/>
      <c r="F161" s="8" t="s">
        <v>48</v>
      </c>
      <c r="G161" s="9">
        <f t="shared" si="51"/>
        <v>41186.26</v>
      </c>
      <c r="H161" s="9">
        <f>H166+H171+H176+H181</f>
        <v>40401.85</v>
      </c>
      <c r="I161" s="9">
        <f t="shared" si="51"/>
        <v>50688</v>
      </c>
      <c r="J161" s="9">
        <f t="shared" si="51"/>
        <v>0</v>
      </c>
      <c r="K161" s="9">
        <f t="shared" si="51"/>
        <v>0</v>
      </c>
      <c r="L161" s="9">
        <f t="shared" si="51"/>
        <v>52448.090000000004</v>
      </c>
      <c r="M161" s="88"/>
    </row>
    <row r="162" spans="1:13" ht="30" x14ac:dyDescent="0.25">
      <c r="A162" s="43"/>
      <c r="B162" s="55"/>
      <c r="C162" s="49"/>
      <c r="D162" s="49"/>
      <c r="E162" s="43"/>
      <c r="F162" s="8" t="s">
        <v>2</v>
      </c>
      <c r="G162" s="9">
        <f t="shared" si="51"/>
        <v>0</v>
      </c>
      <c r="H162" s="9">
        <f t="shared" si="51"/>
        <v>0</v>
      </c>
      <c r="I162" s="9">
        <f t="shared" si="51"/>
        <v>0</v>
      </c>
      <c r="J162" s="9">
        <f t="shared" si="51"/>
        <v>0</v>
      </c>
      <c r="K162" s="9">
        <f t="shared" si="51"/>
        <v>0</v>
      </c>
      <c r="L162" s="9">
        <f t="shared" si="51"/>
        <v>0</v>
      </c>
      <c r="M162" s="88"/>
    </row>
    <row r="163" spans="1:13" ht="18.75" customHeight="1" x14ac:dyDescent="0.25">
      <c r="A163" s="41" t="s">
        <v>11</v>
      </c>
      <c r="B163" s="53" t="s">
        <v>93</v>
      </c>
      <c r="C163" s="47" t="s">
        <v>145</v>
      </c>
      <c r="D163" s="47" t="s">
        <v>225</v>
      </c>
      <c r="E163" s="41" t="s">
        <v>178</v>
      </c>
      <c r="F163" s="8" t="s">
        <v>0</v>
      </c>
      <c r="G163" s="9">
        <f>G164+G165+G166+G167</f>
        <v>39273</v>
      </c>
      <c r="H163" s="9">
        <f t="shared" ref="H163:L163" si="52">H164+H165+H166+H167</f>
        <v>39273</v>
      </c>
      <c r="I163" s="9">
        <f t="shared" si="52"/>
        <v>48032.71</v>
      </c>
      <c r="J163" s="9">
        <f t="shared" si="52"/>
        <v>0</v>
      </c>
      <c r="K163" s="9">
        <f t="shared" si="52"/>
        <v>0</v>
      </c>
      <c r="L163" s="9">
        <f t="shared" si="52"/>
        <v>49668.08</v>
      </c>
      <c r="M163" s="88"/>
    </row>
    <row r="164" spans="1:13" ht="45" x14ac:dyDescent="0.25">
      <c r="A164" s="42"/>
      <c r="B164" s="54"/>
      <c r="C164" s="48"/>
      <c r="D164" s="48"/>
      <c r="E164" s="42"/>
      <c r="F164" s="8" t="s">
        <v>1</v>
      </c>
      <c r="G164" s="9">
        <v>0</v>
      </c>
      <c r="H164" s="9">
        <v>0</v>
      </c>
      <c r="I164" s="9">
        <v>0</v>
      </c>
      <c r="J164" s="9">
        <v>0</v>
      </c>
      <c r="K164" s="9">
        <v>0</v>
      </c>
      <c r="L164" s="9">
        <v>0</v>
      </c>
      <c r="M164" s="88"/>
    </row>
    <row r="165" spans="1:13" ht="45" x14ac:dyDescent="0.25">
      <c r="A165" s="42"/>
      <c r="B165" s="54"/>
      <c r="C165" s="48"/>
      <c r="D165" s="48"/>
      <c r="E165" s="42"/>
      <c r="F165" s="8" t="s">
        <v>49</v>
      </c>
      <c r="G165" s="9">
        <v>0</v>
      </c>
      <c r="H165" s="9">
        <v>0</v>
      </c>
      <c r="I165" s="9">
        <v>0</v>
      </c>
      <c r="J165" s="9">
        <v>0</v>
      </c>
      <c r="K165" s="9">
        <v>0</v>
      </c>
      <c r="L165" s="9">
        <v>0</v>
      </c>
      <c r="M165" s="88"/>
    </row>
    <row r="166" spans="1:13" ht="30" x14ac:dyDescent="0.25">
      <c r="A166" s="42"/>
      <c r="B166" s="54"/>
      <c r="C166" s="48"/>
      <c r="D166" s="48"/>
      <c r="E166" s="42"/>
      <c r="F166" s="8" t="s">
        <v>48</v>
      </c>
      <c r="G166" s="9">
        <v>39273</v>
      </c>
      <c r="H166" s="9">
        <v>39273</v>
      </c>
      <c r="I166" s="9">
        <v>48032.71</v>
      </c>
      <c r="L166" s="7">
        <v>49668.08</v>
      </c>
      <c r="M166" s="88"/>
    </row>
    <row r="167" spans="1:13" ht="30" x14ac:dyDescent="0.25">
      <c r="A167" s="43"/>
      <c r="B167" s="55"/>
      <c r="C167" s="49"/>
      <c r="D167" s="49"/>
      <c r="E167" s="43"/>
      <c r="F167" s="8" t="s">
        <v>2</v>
      </c>
      <c r="G167" s="9">
        <v>0</v>
      </c>
      <c r="H167" s="9">
        <v>0</v>
      </c>
      <c r="I167" s="9">
        <v>0</v>
      </c>
      <c r="J167" s="9">
        <v>0</v>
      </c>
      <c r="K167" s="9">
        <v>0</v>
      </c>
      <c r="L167" s="9">
        <v>0</v>
      </c>
      <c r="M167" s="88"/>
    </row>
    <row r="168" spans="1:13" ht="22.5" customHeight="1" x14ac:dyDescent="0.25">
      <c r="A168" s="41" t="s">
        <v>12</v>
      </c>
      <c r="B168" s="53" t="s">
        <v>94</v>
      </c>
      <c r="C168" s="47" t="s">
        <v>145</v>
      </c>
      <c r="D168" s="47" t="s">
        <v>225</v>
      </c>
      <c r="E168" s="41" t="s">
        <v>179</v>
      </c>
      <c r="F168" s="8" t="s">
        <v>0</v>
      </c>
      <c r="G168" s="9">
        <f>G169+G170+G171+G172</f>
        <v>1880.79</v>
      </c>
      <c r="H168" s="9">
        <f t="shared" ref="H168:L168" si="53">H169+H170+H171+H172</f>
        <v>1096.3800000000001</v>
      </c>
      <c r="I168" s="9">
        <f t="shared" si="53"/>
        <v>2655.29</v>
      </c>
      <c r="J168" s="9">
        <f t="shared" si="53"/>
        <v>0</v>
      </c>
      <c r="K168" s="9">
        <f t="shared" si="53"/>
        <v>0</v>
      </c>
      <c r="L168" s="9">
        <f t="shared" si="53"/>
        <v>2780.01</v>
      </c>
      <c r="M168" s="88"/>
    </row>
    <row r="169" spans="1:13" ht="45" x14ac:dyDescent="0.25">
      <c r="A169" s="42"/>
      <c r="B169" s="54"/>
      <c r="C169" s="48"/>
      <c r="D169" s="48"/>
      <c r="E169" s="42"/>
      <c r="F169" s="8" t="s">
        <v>1</v>
      </c>
      <c r="G169" s="9">
        <v>0</v>
      </c>
      <c r="H169" s="9">
        <v>0</v>
      </c>
      <c r="I169" s="9">
        <v>0</v>
      </c>
      <c r="J169" s="9">
        <v>0</v>
      </c>
      <c r="K169" s="9">
        <v>0</v>
      </c>
      <c r="L169" s="9">
        <v>0</v>
      </c>
      <c r="M169" s="88"/>
    </row>
    <row r="170" spans="1:13" ht="45" x14ac:dyDescent="0.25">
      <c r="A170" s="42"/>
      <c r="B170" s="54"/>
      <c r="C170" s="48"/>
      <c r="D170" s="48"/>
      <c r="E170" s="42"/>
      <c r="F170" s="8" t="s">
        <v>49</v>
      </c>
      <c r="G170" s="9">
        <v>0</v>
      </c>
      <c r="H170" s="9">
        <v>0</v>
      </c>
      <c r="I170" s="9">
        <v>0</v>
      </c>
      <c r="J170" s="9">
        <v>0</v>
      </c>
      <c r="K170" s="9">
        <v>0</v>
      </c>
      <c r="L170" s="9">
        <v>0</v>
      </c>
      <c r="M170" s="88"/>
    </row>
    <row r="171" spans="1:13" ht="30" x14ac:dyDescent="0.25">
      <c r="A171" s="42"/>
      <c r="B171" s="54"/>
      <c r="C171" s="48"/>
      <c r="D171" s="48"/>
      <c r="E171" s="42"/>
      <c r="F171" s="8" t="s">
        <v>48</v>
      </c>
      <c r="G171" s="9">
        <v>1880.79</v>
      </c>
      <c r="H171" s="9">
        <v>1096.3800000000001</v>
      </c>
      <c r="I171" s="9">
        <v>2655.29</v>
      </c>
      <c r="L171" s="7">
        <v>2780.01</v>
      </c>
      <c r="M171" s="88"/>
    </row>
    <row r="172" spans="1:13" ht="30" x14ac:dyDescent="0.25">
      <c r="A172" s="43"/>
      <c r="B172" s="55"/>
      <c r="C172" s="49"/>
      <c r="D172" s="49"/>
      <c r="E172" s="43"/>
      <c r="F172" s="8" t="s">
        <v>2</v>
      </c>
      <c r="G172" s="9">
        <v>0</v>
      </c>
      <c r="H172" s="9">
        <v>0</v>
      </c>
      <c r="I172" s="9">
        <v>0</v>
      </c>
      <c r="J172" s="9">
        <v>0</v>
      </c>
      <c r="K172" s="9">
        <v>0</v>
      </c>
      <c r="L172" s="9">
        <v>0</v>
      </c>
      <c r="M172" s="88"/>
    </row>
    <row r="173" spans="1:13" ht="15" customHeight="1" x14ac:dyDescent="0.25">
      <c r="A173" s="99" t="s">
        <v>19</v>
      </c>
      <c r="B173" s="106" t="s">
        <v>95</v>
      </c>
      <c r="C173" s="47" t="s">
        <v>145</v>
      </c>
      <c r="D173" s="47" t="s">
        <v>225</v>
      </c>
      <c r="E173" s="41" t="s">
        <v>180</v>
      </c>
      <c r="F173" s="8" t="s">
        <v>0</v>
      </c>
      <c r="G173" s="9">
        <f>G174+G175+G176+G177</f>
        <v>32.47</v>
      </c>
      <c r="H173" s="9">
        <f t="shared" ref="H173:L173" si="54">H174+H175+H176+H177</f>
        <v>32.47</v>
      </c>
      <c r="I173" s="9">
        <f t="shared" si="54"/>
        <v>0</v>
      </c>
      <c r="J173" s="9">
        <f t="shared" si="54"/>
        <v>0</v>
      </c>
      <c r="K173" s="9">
        <f t="shared" si="54"/>
        <v>0</v>
      </c>
      <c r="L173" s="9">
        <f t="shared" si="54"/>
        <v>0</v>
      </c>
      <c r="M173" s="88"/>
    </row>
    <row r="174" spans="1:13" ht="45" x14ac:dyDescent="0.25">
      <c r="A174" s="99"/>
      <c r="B174" s="107"/>
      <c r="C174" s="48"/>
      <c r="D174" s="48"/>
      <c r="E174" s="42"/>
      <c r="F174" s="8" t="s">
        <v>1</v>
      </c>
      <c r="G174" s="9">
        <v>0</v>
      </c>
      <c r="H174" s="9">
        <v>0</v>
      </c>
      <c r="I174" s="9">
        <v>0</v>
      </c>
      <c r="J174" s="9">
        <v>0</v>
      </c>
      <c r="K174" s="9">
        <v>0</v>
      </c>
      <c r="L174" s="9">
        <v>0</v>
      </c>
      <c r="M174" s="88"/>
    </row>
    <row r="175" spans="1:13" ht="45" x14ac:dyDescent="0.25">
      <c r="A175" s="99"/>
      <c r="B175" s="107"/>
      <c r="C175" s="48"/>
      <c r="D175" s="48"/>
      <c r="E175" s="42"/>
      <c r="F175" s="8" t="s">
        <v>49</v>
      </c>
      <c r="G175" s="9">
        <v>0</v>
      </c>
      <c r="H175" s="9">
        <v>0</v>
      </c>
      <c r="I175" s="9">
        <v>0</v>
      </c>
      <c r="J175" s="9">
        <v>0</v>
      </c>
      <c r="K175" s="9">
        <v>0</v>
      </c>
      <c r="L175" s="9">
        <v>0</v>
      </c>
      <c r="M175" s="88"/>
    </row>
    <row r="176" spans="1:13" ht="30" x14ac:dyDescent="0.25">
      <c r="A176" s="99"/>
      <c r="B176" s="107"/>
      <c r="C176" s="48"/>
      <c r="D176" s="48"/>
      <c r="E176" s="42"/>
      <c r="F176" s="8" t="s">
        <v>48</v>
      </c>
      <c r="G176" s="9">
        <v>32.47</v>
      </c>
      <c r="H176" s="9">
        <v>32.47</v>
      </c>
      <c r="I176" s="9">
        <v>0</v>
      </c>
      <c r="J176" s="9">
        <v>0</v>
      </c>
      <c r="K176" s="9">
        <v>0</v>
      </c>
      <c r="L176" s="9">
        <v>0</v>
      </c>
      <c r="M176" s="88"/>
    </row>
    <row r="177" spans="1:13" ht="30" x14ac:dyDescent="0.25">
      <c r="A177" s="99"/>
      <c r="B177" s="108"/>
      <c r="C177" s="49"/>
      <c r="D177" s="49"/>
      <c r="E177" s="43"/>
      <c r="F177" s="36" t="s">
        <v>2</v>
      </c>
      <c r="G177" s="16">
        <v>0</v>
      </c>
      <c r="H177" s="16">
        <v>0</v>
      </c>
      <c r="I177" s="16">
        <v>0</v>
      </c>
      <c r="J177" s="16">
        <v>0</v>
      </c>
      <c r="K177" s="16">
        <v>0</v>
      </c>
      <c r="L177" s="16">
        <v>0</v>
      </c>
      <c r="M177" s="89"/>
    </row>
    <row r="178" spans="1:13" x14ac:dyDescent="0.25">
      <c r="A178" s="41" t="s">
        <v>234</v>
      </c>
      <c r="B178" s="53" t="s">
        <v>235</v>
      </c>
      <c r="C178" s="47" t="s">
        <v>145</v>
      </c>
      <c r="D178" s="47" t="s">
        <v>225</v>
      </c>
      <c r="E178" s="41" t="s">
        <v>236</v>
      </c>
      <c r="F178" s="8" t="s">
        <v>0</v>
      </c>
      <c r="G178" s="9">
        <f>G179+G180+G181+G182</f>
        <v>0</v>
      </c>
      <c r="H178" s="9">
        <f t="shared" ref="H178:L178" si="55">H179+H180+H181+H182</f>
        <v>0</v>
      </c>
      <c r="I178" s="9">
        <f t="shared" si="55"/>
        <v>0</v>
      </c>
      <c r="J178" s="9">
        <f t="shared" si="55"/>
        <v>0</v>
      </c>
      <c r="K178" s="9">
        <f t="shared" si="55"/>
        <v>0</v>
      </c>
      <c r="L178" s="9">
        <f t="shared" si="55"/>
        <v>0</v>
      </c>
      <c r="M178" s="35"/>
    </row>
    <row r="179" spans="1:13" ht="45" x14ac:dyDescent="0.25">
      <c r="A179" s="42"/>
      <c r="B179" s="54"/>
      <c r="C179" s="48"/>
      <c r="D179" s="48"/>
      <c r="E179" s="42"/>
      <c r="F179" s="8" t="s">
        <v>1</v>
      </c>
      <c r="G179" s="9">
        <v>0</v>
      </c>
      <c r="H179" s="9">
        <v>0</v>
      </c>
      <c r="I179" s="9">
        <v>0</v>
      </c>
      <c r="J179" s="9">
        <v>0</v>
      </c>
      <c r="K179" s="9">
        <v>0</v>
      </c>
      <c r="L179" s="9">
        <v>0</v>
      </c>
      <c r="M179" s="35"/>
    </row>
    <row r="180" spans="1:13" ht="45" x14ac:dyDescent="0.25">
      <c r="A180" s="42"/>
      <c r="B180" s="54"/>
      <c r="C180" s="48"/>
      <c r="D180" s="48"/>
      <c r="E180" s="42"/>
      <c r="F180" s="8" t="s">
        <v>49</v>
      </c>
      <c r="G180" s="9">
        <v>0</v>
      </c>
      <c r="H180" s="9">
        <v>0</v>
      </c>
      <c r="I180" s="9">
        <v>0</v>
      </c>
      <c r="J180" s="9">
        <v>0</v>
      </c>
      <c r="K180" s="9">
        <v>0</v>
      </c>
      <c r="L180" s="9">
        <v>0</v>
      </c>
      <c r="M180" s="35"/>
    </row>
    <row r="181" spans="1:13" ht="30" x14ac:dyDescent="0.25">
      <c r="A181" s="42"/>
      <c r="B181" s="54"/>
      <c r="C181" s="48"/>
      <c r="D181" s="48"/>
      <c r="E181" s="42"/>
      <c r="F181" s="8" t="s">
        <v>48</v>
      </c>
      <c r="G181" s="9">
        <v>0</v>
      </c>
      <c r="H181" s="9">
        <v>0</v>
      </c>
      <c r="I181" s="9">
        <v>0</v>
      </c>
      <c r="J181" s="9">
        <v>0</v>
      </c>
      <c r="K181" s="9">
        <v>0</v>
      </c>
      <c r="L181" s="9">
        <v>0</v>
      </c>
      <c r="M181" s="35"/>
    </row>
    <row r="182" spans="1:13" ht="30" x14ac:dyDescent="0.25">
      <c r="A182" s="43"/>
      <c r="B182" s="55"/>
      <c r="C182" s="49"/>
      <c r="D182" s="49"/>
      <c r="E182" s="43"/>
      <c r="F182" s="36" t="s">
        <v>2</v>
      </c>
      <c r="G182" s="9">
        <v>0</v>
      </c>
      <c r="H182" s="9">
        <v>0</v>
      </c>
      <c r="I182" s="9">
        <v>0</v>
      </c>
      <c r="J182" s="9">
        <v>0</v>
      </c>
      <c r="K182" s="9">
        <v>0</v>
      </c>
      <c r="L182" s="9">
        <v>0</v>
      </c>
      <c r="M182" s="35"/>
    </row>
    <row r="183" spans="1:13" ht="15" customHeight="1" x14ac:dyDescent="0.25">
      <c r="A183" s="130" t="s">
        <v>129</v>
      </c>
      <c r="B183" s="131"/>
      <c r="C183" s="131"/>
      <c r="D183" s="131"/>
      <c r="E183" s="131"/>
      <c r="F183" s="131"/>
      <c r="G183" s="131"/>
      <c r="H183" s="131"/>
      <c r="I183" s="131"/>
      <c r="J183" s="131"/>
      <c r="K183" s="131"/>
      <c r="L183" s="131"/>
      <c r="M183" s="132"/>
    </row>
    <row r="184" spans="1:13" x14ac:dyDescent="0.25">
      <c r="A184" s="109" t="s">
        <v>130</v>
      </c>
      <c r="B184" s="110"/>
      <c r="C184" s="110"/>
      <c r="D184" s="110"/>
      <c r="E184" s="110"/>
      <c r="F184" s="110"/>
      <c r="G184" s="110"/>
      <c r="H184" s="110"/>
      <c r="I184" s="110"/>
      <c r="J184" s="110"/>
      <c r="K184" s="110"/>
      <c r="L184" s="110"/>
      <c r="M184" s="111"/>
    </row>
    <row r="185" spans="1:13" ht="29.25" customHeight="1" x14ac:dyDescent="0.25">
      <c r="A185" s="56" t="s">
        <v>13</v>
      </c>
      <c r="B185" s="50" t="s">
        <v>109</v>
      </c>
      <c r="C185" s="47" t="s">
        <v>145</v>
      </c>
      <c r="D185" s="47" t="s">
        <v>225</v>
      </c>
      <c r="E185" s="44" t="s">
        <v>238</v>
      </c>
      <c r="F185" s="8" t="s">
        <v>0</v>
      </c>
      <c r="G185" s="9">
        <f>G186+G187+G188+G189</f>
        <v>0</v>
      </c>
      <c r="H185" s="9">
        <f>H188</f>
        <v>0</v>
      </c>
      <c r="I185" s="9">
        <f t="shared" ref="I185:L185" si="56">I186+I187+I188+I189</f>
        <v>0</v>
      </c>
      <c r="J185" s="9">
        <f t="shared" si="56"/>
        <v>0</v>
      </c>
      <c r="K185" s="9">
        <f t="shared" si="56"/>
        <v>0</v>
      </c>
      <c r="L185" s="9">
        <f t="shared" si="56"/>
        <v>0</v>
      </c>
      <c r="M185" s="87" t="s">
        <v>230</v>
      </c>
    </row>
    <row r="186" spans="1:13" ht="51" customHeight="1" x14ac:dyDescent="0.25">
      <c r="A186" s="57"/>
      <c r="B186" s="51"/>
      <c r="C186" s="48"/>
      <c r="D186" s="48"/>
      <c r="E186" s="45"/>
      <c r="F186" s="8" t="s">
        <v>1</v>
      </c>
      <c r="G186" s="9">
        <v>0</v>
      </c>
      <c r="H186" s="9">
        <v>0</v>
      </c>
      <c r="I186" s="9">
        <v>0</v>
      </c>
      <c r="J186" s="9">
        <v>0</v>
      </c>
      <c r="K186" s="9">
        <v>0</v>
      </c>
      <c r="L186" s="9">
        <v>0</v>
      </c>
      <c r="M186" s="88"/>
    </row>
    <row r="187" spans="1:13" ht="51.75" customHeight="1" x14ac:dyDescent="0.25">
      <c r="A187" s="57"/>
      <c r="B187" s="51"/>
      <c r="C187" s="48"/>
      <c r="D187" s="48"/>
      <c r="E187" s="45"/>
      <c r="F187" s="8" t="s">
        <v>49</v>
      </c>
      <c r="G187" s="9">
        <v>0</v>
      </c>
      <c r="H187" s="9">
        <v>0</v>
      </c>
      <c r="I187" s="9">
        <v>0</v>
      </c>
      <c r="J187" s="9">
        <v>0</v>
      </c>
      <c r="K187" s="9">
        <v>0</v>
      </c>
      <c r="L187" s="9">
        <v>0</v>
      </c>
      <c r="M187" s="88"/>
    </row>
    <row r="188" spans="1:13" ht="30" x14ac:dyDescent="0.25">
      <c r="A188" s="57"/>
      <c r="B188" s="51"/>
      <c r="C188" s="48"/>
      <c r="D188" s="48"/>
      <c r="E188" s="45"/>
      <c r="F188" s="8" t="s">
        <v>48</v>
      </c>
      <c r="G188" s="9">
        <f>G193+G203</f>
        <v>0</v>
      </c>
      <c r="H188" s="9">
        <v>0</v>
      </c>
      <c r="I188" s="9">
        <v>0</v>
      </c>
      <c r="J188" s="9">
        <v>0</v>
      </c>
      <c r="K188" s="9">
        <v>0</v>
      </c>
      <c r="L188" s="9">
        <v>0</v>
      </c>
      <c r="M188" s="88"/>
    </row>
    <row r="189" spans="1:13" ht="28.5" customHeight="1" x14ac:dyDescent="0.25">
      <c r="A189" s="59"/>
      <c r="B189" s="52"/>
      <c r="C189" s="49"/>
      <c r="D189" s="49"/>
      <c r="E189" s="46"/>
      <c r="F189" s="8" t="s">
        <v>2</v>
      </c>
      <c r="G189" s="9">
        <v>0</v>
      </c>
      <c r="H189" s="9">
        <v>0</v>
      </c>
      <c r="I189" s="9">
        <v>0</v>
      </c>
      <c r="J189" s="9">
        <v>0</v>
      </c>
      <c r="K189" s="9">
        <v>0</v>
      </c>
      <c r="L189" s="9">
        <v>0</v>
      </c>
      <c r="M189" s="88"/>
    </row>
    <row r="190" spans="1:13" ht="18.75" customHeight="1" x14ac:dyDescent="0.25">
      <c r="A190" s="56" t="s">
        <v>25</v>
      </c>
      <c r="B190" s="50" t="s">
        <v>60</v>
      </c>
      <c r="C190" s="47" t="s">
        <v>145</v>
      </c>
      <c r="D190" s="47" t="s">
        <v>225</v>
      </c>
      <c r="E190" s="44" t="s">
        <v>219</v>
      </c>
      <c r="F190" s="8" t="s">
        <v>0</v>
      </c>
      <c r="G190" s="9">
        <f>G193</f>
        <v>0</v>
      </c>
      <c r="H190" s="9">
        <f>H193</f>
        <v>0</v>
      </c>
      <c r="I190" s="9">
        <f>I193</f>
        <v>0</v>
      </c>
      <c r="J190" s="9">
        <f t="shared" ref="J190:L190" si="57">J193</f>
        <v>0</v>
      </c>
      <c r="K190" s="9">
        <f t="shared" si="57"/>
        <v>0</v>
      </c>
      <c r="L190" s="9">
        <f t="shared" si="57"/>
        <v>0</v>
      </c>
      <c r="M190" s="88"/>
    </row>
    <row r="191" spans="1:13" ht="49.5" customHeight="1" x14ac:dyDescent="0.25">
      <c r="A191" s="57"/>
      <c r="B191" s="51"/>
      <c r="C191" s="48"/>
      <c r="D191" s="48"/>
      <c r="E191" s="45"/>
      <c r="F191" s="8" t="s">
        <v>1</v>
      </c>
      <c r="G191" s="9">
        <v>0</v>
      </c>
      <c r="H191" s="9">
        <v>0</v>
      </c>
      <c r="I191" s="9">
        <v>0</v>
      </c>
      <c r="J191" s="9">
        <v>0</v>
      </c>
      <c r="K191" s="9">
        <v>0</v>
      </c>
      <c r="L191" s="9">
        <v>0</v>
      </c>
      <c r="M191" s="88"/>
    </row>
    <row r="192" spans="1:13" ht="50.25" customHeight="1" x14ac:dyDescent="0.25">
      <c r="A192" s="57"/>
      <c r="B192" s="51"/>
      <c r="C192" s="48"/>
      <c r="D192" s="48"/>
      <c r="E192" s="45"/>
      <c r="F192" s="8" t="s">
        <v>49</v>
      </c>
      <c r="G192" s="9">
        <v>0</v>
      </c>
      <c r="H192" s="9">
        <v>0</v>
      </c>
      <c r="I192" s="9">
        <v>0</v>
      </c>
      <c r="J192" s="9">
        <v>0</v>
      </c>
      <c r="K192" s="9">
        <v>0</v>
      </c>
      <c r="L192" s="9">
        <v>0</v>
      </c>
      <c r="M192" s="88"/>
    </row>
    <row r="193" spans="1:13" ht="33" customHeight="1" x14ac:dyDescent="0.25">
      <c r="A193" s="57"/>
      <c r="B193" s="51"/>
      <c r="C193" s="48"/>
      <c r="D193" s="48"/>
      <c r="E193" s="45"/>
      <c r="F193" s="8" t="s">
        <v>48</v>
      </c>
      <c r="G193" s="9">
        <f>G198</f>
        <v>0</v>
      </c>
      <c r="H193" s="9">
        <v>0</v>
      </c>
      <c r="I193" s="9">
        <f t="shared" ref="I193:L193" si="58">I198+I203</f>
        <v>0</v>
      </c>
      <c r="J193" s="9">
        <f t="shared" si="58"/>
        <v>0</v>
      </c>
      <c r="K193" s="9">
        <f t="shared" si="58"/>
        <v>0</v>
      </c>
      <c r="L193" s="9">
        <f t="shared" si="58"/>
        <v>0</v>
      </c>
      <c r="M193" s="88"/>
    </row>
    <row r="194" spans="1:13" ht="63" customHeight="1" x14ac:dyDescent="0.25">
      <c r="A194" s="57"/>
      <c r="B194" s="52"/>
      <c r="C194" s="49"/>
      <c r="D194" s="49"/>
      <c r="E194" s="46"/>
      <c r="F194" s="36" t="s">
        <v>2</v>
      </c>
      <c r="G194" s="16">
        <v>0</v>
      </c>
      <c r="H194" s="16">
        <v>0</v>
      </c>
      <c r="I194" s="16">
        <v>0</v>
      </c>
      <c r="J194" s="16">
        <v>0</v>
      </c>
      <c r="K194" s="16">
        <v>0</v>
      </c>
      <c r="L194" s="16">
        <v>0</v>
      </c>
      <c r="M194" s="88"/>
    </row>
    <row r="195" spans="1:13" ht="24.75" customHeight="1" x14ac:dyDescent="0.25">
      <c r="A195" s="58" t="s">
        <v>220</v>
      </c>
      <c r="B195" s="50" t="s">
        <v>221</v>
      </c>
      <c r="C195" s="47" t="s">
        <v>145</v>
      </c>
      <c r="D195" s="47" t="s">
        <v>225</v>
      </c>
      <c r="E195" s="44" t="s">
        <v>223</v>
      </c>
      <c r="F195" s="8" t="s">
        <v>0</v>
      </c>
      <c r="G195" s="16">
        <f>G198</f>
        <v>0</v>
      </c>
      <c r="H195" s="16">
        <v>0</v>
      </c>
      <c r="I195" s="16">
        <v>0</v>
      </c>
      <c r="J195" s="22"/>
      <c r="K195" s="22"/>
      <c r="L195" s="9">
        <v>0</v>
      </c>
      <c r="M195" s="88"/>
    </row>
    <row r="196" spans="1:13" ht="46.5" customHeight="1" x14ac:dyDescent="0.25">
      <c r="A196" s="58"/>
      <c r="B196" s="51"/>
      <c r="C196" s="48"/>
      <c r="D196" s="48"/>
      <c r="E196" s="45"/>
      <c r="F196" s="8" t="s">
        <v>1</v>
      </c>
      <c r="G196" s="16">
        <v>0</v>
      </c>
      <c r="H196" s="16">
        <v>0</v>
      </c>
      <c r="I196" s="16">
        <v>0</v>
      </c>
      <c r="J196" s="22"/>
      <c r="K196" s="22"/>
      <c r="L196" s="9">
        <v>0</v>
      </c>
      <c r="M196" s="88"/>
    </row>
    <row r="197" spans="1:13" ht="46.5" customHeight="1" x14ac:dyDescent="0.25">
      <c r="A197" s="58"/>
      <c r="B197" s="51"/>
      <c r="C197" s="48"/>
      <c r="D197" s="48"/>
      <c r="E197" s="45"/>
      <c r="F197" s="8" t="s">
        <v>49</v>
      </c>
      <c r="G197" s="16">
        <v>0</v>
      </c>
      <c r="H197" s="16">
        <v>0</v>
      </c>
      <c r="I197" s="16">
        <v>0</v>
      </c>
      <c r="J197" s="22"/>
      <c r="K197" s="22"/>
      <c r="L197" s="9">
        <v>0</v>
      </c>
      <c r="M197" s="88"/>
    </row>
    <row r="198" spans="1:13" ht="36" customHeight="1" x14ac:dyDescent="0.25">
      <c r="A198" s="58"/>
      <c r="B198" s="51"/>
      <c r="C198" s="48"/>
      <c r="D198" s="48"/>
      <c r="E198" s="45"/>
      <c r="F198" s="8" t="s">
        <v>48</v>
      </c>
      <c r="G198" s="16">
        <v>0</v>
      </c>
      <c r="H198" s="16">
        <v>0</v>
      </c>
      <c r="I198" s="16">
        <v>0</v>
      </c>
      <c r="J198" s="22"/>
      <c r="K198" s="22"/>
      <c r="L198" s="9">
        <v>0</v>
      </c>
      <c r="M198" s="88"/>
    </row>
    <row r="199" spans="1:13" ht="36" customHeight="1" x14ac:dyDescent="0.25">
      <c r="A199" s="58"/>
      <c r="B199" s="52"/>
      <c r="C199" s="49"/>
      <c r="D199" s="49"/>
      <c r="E199" s="46"/>
      <c r="F199" s="36" t="s">
        <v>2</v>
      </c>
      <c r="G199" s="16">
        <v>0</v>
      </c>
      <c r="H199" s="16">
        <v>0</v>
      </c>
      <c r="I199" s="16">
        <v>0</v>
      </c>
      <c r="J199" s="22"/>
      <c r="K199" s="22"/>
      <c r="L199" s="9">
        <v>0</v>
      </c>
      <c r="M199" s="88"/>
    </row>
    <row r="200" spans="1:13" ht="21" customHeight="1" x14ac:dyDescent="0.25">
      <c r="A200" s="56" t="s">
        <v>226</v>
      </c>
      <c r="B200" s="50" t="s">
        <v>227</v>
      </c>
      <c r="C200" s="47" t="s">
        <v>145</v>
      </c>
      <c r="D200" s="47" t="s">
        <v>225</v>
      </c>
      <c r="E200" s="44" t="s">
        <v>228</v>
      </c>
      <c r="F200" s="8" t="s">
        <v>0</v>
      </c>
      <c r="G200" s="16">
        <f>G203</f>
        <v>0</v>
      </c>
      <c r="H200" s="16">
        <f>H203</f>
        <v>0</v>
      </c>
      <c r="I200" s="16">
        <v>0</v>
      </c>
      <c r="J200" s="22"/>
      <c r="K200" s="22"/>
      <c r="L200" s="9">
        <v>0</v>
      </c>
      <c r="M200" s="88"/>
    </row>
    <row r="201" spans="1:13" ht="47.25" customHeight="1" x14ac:dyDescent="0.25">
      <c r="A201" s="57"/>
      <c r="B201" s="51"/>
      <c r="C201" s="48"/>
      <c r="D201" s="48"/>
      <c r="E201" s="45"/>
      <c r="F201" s="8" t="s">
        <v>1</v>
      </c>
      <c r="G201" s="16">
        <v>0</v>
      </c>
      <c r="H201" s="16">
        <v>0</v>
      </c>
      <c r="I201" s="16">
        <v>0</v>
      </c>
      <c r="J201" s="16">
        <v>0</v>
      </c>
      <c r="K201" s="16">
        <v>0</v>
      </c>
      <c r="L201" s="16">
        <v>0</v>
      </c>
      <c r="M201" s="88"/>
    </row>
    <row r="202" spans="1:13" ht="50.25" customHeight="1" x14ac:dyDescent="0.25">
      <c r="A202" s="57"/>
      <c r="B202" s="51"/>
      <c r="C202" s="48"/>
      <c r="D202" s="48"/>
      <c r="E202" s="45"/>
      <c r="F202" s="8" t="s">
        <v>49</v>
      </c>
      <c r="G202" s="16">
        <v>0</v>
      </c>
      <c r="H202" s="16">
        <v>0</v>
      </c>
      <c r="I202" s="16">
        <v>0</v>
      </c>
      <c r="J202" s="16">
        <v>0</v>
      </c>
      <c r="K202" s="16">
        <v>0</v>
      </c>
      <c r="L202" s="16">
        <v>0</v>
      </c>
      <c r="M202" s="88"/>
    </row>
    <row r="203" spans="1:13" ht="36" customHeight="1" x14ac:dyDescent="0.25">
      <c r="A203" s="57"/>
      <c r="B203" s="51"/>
      <c r="C203" s="48"/>
      <c r="D203" s="48"/>
      <c r="E203" s="45"/>
      <c r="F203" s="8" t="s">
        <v>48</v>
      </c>
      <c r="G203" s="16">
        <f>G208</f>
        <v>0</v>
      </c>
      <c r="H203" s="16">
        <v>0</v>
      </c>
      <c r="I203" s="16">
        <v>0</v>
      </c>
      <c r="J203" s="22"/>
      <c r="K203" s="22"/>
      <c r="L203" s="9">
        <v>0</v>
      </c>
      <c r="M203" s="88"/>
    </row>
    <row r="204" spans="1:13" ht="36" customHeight="1" x14ac:dyDescent="0.25">
      <c r="A204" s="59"/>
      <c r="B204" s="52"/>
      <c r="C204" s="49"/>
      <c r="D204" s="49"/>
      <c r="E204" s="46"/>
      <c r="F204" s="36" t="s">
        <v>2</v>
      </c>
      <c r="G204" s="16">
        <v>0</v>
      </c>
      <c r="H204" s="16">
        <v>0</v>
      </c>
      <c r="I204" s="16">
        <v>0</v>
      </c>
      <c r="J204" s="16">
        <v>0</v>
      </c>
      <c r="K204" s="16">
        <v>0</v>
      </c>
      <c r="L204" s="16">
        <v>0</v>
      </c>
      <c r="M204" s="88"/>
    </row>
    <row r="205" spans="1:13" ht="26.25" customHeight="1" x14ac:dyDescent="0.25">
      <c r="A205" s="56" t="s">
        <v>244</v>
      </c>
      <c r="B205" s="50" t="s">
        <v>222</v>
      </c>
      <c r="C205" s="47" t="s">
        <v>145</v>
      </c>
      <c r="D205" s="47" t="s">
        <v>225</v>
      </c>
      <c r="E205" s="44" t="s">
        <v>224</v>
      </c>
      <c r="F205" s="8" t="s">
        <v>0</v>
      </c>
      <c r="G205" s="16">
        <f>G200</f>
        <v>0</v>
      </c>
      <c r="H205" s="16">
        <f>H208</f>
        <v>0</v>
      </c>
      <c r="I205" s="16">
        <f t="shared" ref="I205:L205" si="59">I200</f>
        <v>0</v>
      </c>
      <c r="J205" s="16">
        <f t="shared" si="59"/>
        <v>0</v>
      </c>
      <c r="K205" s="16">
        <f t="shared" si="59"/>
        <v>0</v>
      </c>
      <c r="L205" s="16">
        <f t="shared" si="59"/>
        <v>0</v>
      </c>
      <c r="M205" s="88"/>
    </row>
    <row r="206" spans="1:13" ht="46.5" customHeight="1" x14ac:dyDescent="0.25">
      <c r="A206" s="57"/>
      <c r="B206" s="51"/>
      <c r="C206" s="48"/>
      <c r="D206" s="48"/>
      <c r="E206" s="45"/>
      <c r="F206" s="8" t="s">
        <v>1</v>
      </c>
      <c r="G206" s="16">
        <v>0</v>
      </c>
      <c r="H206" s="16">
        <v>0</v>
      </c>
      <c r="I206" s="16">
        <v>0</v>
      </c>
      <c r="J206" s="16">
        <v>0</v>
      </c>
      <c r="K206" s="16">
        <v>0</v>
      </c>
      <c r="L206" s="16">
        <v>0</v>
      </c>
      <c r="M206" s="88"/>
    </row>
    <row r="207" spans="1:13" ht="46.5" customHeight="1" x14ac:dyDescent="0.25">
      <c r="A207" s="57"/>
      <c r="B207" s="51"/>
      <c r="C207" s="48"/>
      <c r="D207" s="48"/>
      <c r="E207" s="45"/>
      <c r="F207" s="8" t="s">
        <v>49</v>
      </c>
      <c r="G207" s="16">
        <v>0</v>
      </c>
      <c r="H207" s="16">
        <v>0</v>
      </c>
      <c r="I207" s="16">
        <v>0</v>
      </c>
      <c r="J207" s="16">
        <v>0</v>
      </c>
      <c r="K207" s="16">
        <v>0</v>
      </c>
      <c r="L207" s="16">
        <v>0</v>
      </c>
      <c r="M207" s="88"/>
    </row>
    <row r="208" spans="1:13" ht="33" customHeight="1" x14ac:dyDescent="0.25">
      <c r="A208" s="57"/>
      <c r="B208" s="51"/>
      <c r="C208" s="48"/>
      <c r="D208" s="48"/>
      <c r="E208" s="45"/>
      <c r="F208" s="8" t="s">
        <v>48</v>
      </c>
      <c r="G208" s="16">
        <v>0</v>
      </c>
      <c r="H208" s="16">
        <v>0</v>
      </c>
      <c r="I208" s="16">
        <v>0</v>
      </c>
      <c r="J208" s="22"/>
      <c r="K208" s="22"/>
      <c r="L208" s="9">
        <v>0</v>
      </c>
      <c r="M208" s="88"/>
    </row>
    <row r="209" spans="1:13" ht="30" customHeight="1" x14ac:dyDescent="0.25">
      <c r="A209" s="59"/>
      <c r="B209" s="52"/>
      <c r="C209" s="49"/>
      <c r="D209" s="49"/>
      <c r="E209" s="46"/>
      <c r="F209" s="36" t="s">
        <v>2</v>
      </c>
      <c r="G209" s="16">
        <v>0</v>
      </c>
      <c r="H209" s="16">
        <v>0</v>
      </c>
      <c r="I209" s="16">
        <v>0</v>
      </c>
      <c r="J209" s="22"/>
      <c r="K209" s="22"/>
      <c r="L209" s="9">
        <v>0</v>
      </c>
      <c r="M209" s="89"/>
    </row>
    <row r="210" spans="1:13" ht="27" customHeight="1" x14ac:dyDescent="0.25">
      <c r="A210" s="58" t="s">
        <v>131</v>
      </c>
      <c r="B210" s="58"/>
      <c r="C210" s="58"/>
      <c r="D210" s="58"/>
      <c r="E210" s="58"/>
      <c r="F210" s="58"/>
      <c r="G210" s="58"/>
      <c r="H210" s="58"/>
      <c r="I210" s="58"/>
      <c r="J210" s="58"/>
      <c r="K210" s="58"/>
      <c r="L210" s="58"/>
      <c r="M210" s="58"/>
    </row>
    <row r="211" spans="1:13" x14ac:dyDescent="0.25">
      <c r="A211" s="112" t="s">
        <v>132</v>
      </c>
      <c r="B211" s="113"/>
      <c r="C211" s="113"/>
      <c r="D211" s="113"/>
      <c r="E211" s="113"/>
      <c r="F211" s="113"/>
      <c r="G211" s="113"/>
      <c r="H211" s="113"/>
      <c r="I211" s="113"/>
      <c r="J211" s="113"/>
      <c r="K211" s="113"/>
      <c r="L211" s="113"/>
      <c r="M211" s="114"/>
    </row>
    <row r="212" spans="1:13" ht="15" customHeight="1" x14ac:dyDescent="0.25">
      <c r="A212" s="41" t="s">
        <v>20</v>
      </c>
      <c r="B212" s="53" t="s">
        <v>96</v>
      </c>
      <c r="C212" s="47" t="s">
        <v>146</v>
      </c>
      <c r="D212" s="47" t="s">
        <v>225</v>
      </c>
      <c r="E212" s="41" t="s">
        <v>182</v>
      </c>
      <c r="F212" s="8" t="s">
        <v>0</v>
      </c>
      <c r="G212" s="9">
        <f>G214+G215</f>
        <v>4977.8799999999992</v>
      </c>
      <c r="H212" s="9">
        <f>H214+H215</f>
        <v>4856.46</v>
      </c>
      <c r="I212" s="9">
        <f>I214+I215</f>
        <v>5438.14</v>
      </c>
      <c r="J212" s="9">
        <f t="shared" ref="J212:L212" si="60">J214+J215</f>
        <v>0</v>
      </c>
      <c r="K212" s="9">
        <f t="shared" si="60"/>
        <v>0</v>
      </c>
      <c r="L212" s="9">
        <f t="shared" si="60"/>
        <v>5438.14</v>
      </c>
      <c r="M212" s="87" t="s">
        <v>229</v>
      </c>
    </row>
    <row r="213" spans="1:13" ht="45" x14ac:dyDescent="0.25">
      <c r="A213" s="42"/>
      <c r="B213" s="54"/>
      <c r="C213" s="48"/>
      <c r="D213" s="48"/>
      <c r="E213" s="42"/>
      <c r="F213" s="8" t="s">
        <v>1</v>
      </c>
      <c r="G213" s="9">
        <f>G218+G223+G232</f>
        <v>0</v>
      </c>
      <c r="H213" s="9">
        <f>H218+H223+H232</f>
        <v>0</v>
      </c>
      <c r="I213" s="9">
        <f>I218+I223+I232</f>
        <v>0</v>
      </c>
      <c r="J213" s="9">
        <f t="shared" ref="J213:L213" si="61">J218+J223+J232</f>
        <v>0</v>
      </c>
      <c r="K213" s="9">
        <f t="shared" si="61"/>
        <v>0</v>
      </c>
      <c r="L213" s="9">
        <f t="shared" si="61"/>
        <v>0</v>
      </c>
      <c r="M213" s="88"/>
    </row>
    <row r="214" spans="1:13" ht="45" x14ac:dyDescent="0.25">
      <c r="A214" s="42"/>
      <c r="B214" s="54"/>
      <c r="C214" s="48"/>
      <c r="D214" s="48"/>
      <c r="E214" s="42"/>
      <c r="F214" s="8" t="s">
        <v>49</v>
      </c>
      <c r="G214" s="9">
        <f>G224</f>
        <v>3691.4799999999996</v>
      </c>
      <c r="H214" s="9">
        <f t="shared" ref="H214:L214" si="62">H224</f>
        <v>3570.06</v>
      </c>
      <c r="I214" s="9">
        <f t="shared" si="62"/>
        <v>3845.32</v>
      </c>
      <c r="J214" s="9">
        <f t="shared" si="62"/>
        <v>0</v>
      </c>
      <c r="K214" s="9">
        <f t="shared" si="62"/>
        <v>0</v>
      </c>
      <c r="L214" s="9">
        <f t="shared" si="62"/>
        <v>3845.32</v>
      </c>
      <c r="M214" s="88"/>
    </row>
    <row r="215" spans="1:13" ht="30" x14ac:dyDescent="0.25">
      <c r="A215" s="42"/>
      <c r="B215" s="54"/>
      <c r="C215" s="48"/>
      <c r="D215" s="48"/>
      <c r="E215" s="42"/>
      <c r="F215" s="8" t="s">
        <v>48</v>
      </c>
      <c r="G215" s="9">
        <f>G220</f>
        <v>1286.4000000000001</v>
      </c>
      <c r="H215" s="9">
        <f>H220</f>
        <v>1286.4000000000001</v>
      </c>
      <c r="I215" s="9">
        <f>I220</f>
        <v>1592.82</v>
      </c>
      <c r="J215" s="9">
        <f t="shared" ref="J215:L215" si="63">J220</f>
        <v>0</v>
      </c>
      <c r="K215" s="9">
        <f t="shared" si="63"/>
        <v>0</v>
      </c>
      <c r="L215" s="9">
        <f t="shared" si="63"/>
        <v>1592.82</v>
      </c>
      <c r="M215" s="88"/>
    </row>
    <row r="216" spans="1:13" ht="30" x14ac:dyDescent="0.25">
      <c r="A216" s="43"/>
      <c r="B216" s="55"/>
      <c r="C216" s="49"/>
      <c r="D216" s="49"/>
      <c r="E216" s="43"/>
      <c r="F216" s="8" t="s">
        <v>2</v>
      </c>
      <c r="G216" s="9">
        <f>G221+G226+G235</f>
        <v>0</v>
      </c>
      <c r="H216" s="9">
        <f>H221+H226+H235</f>
        <v>0</v>
      </c>
      <c r="I216" s="9">
        <f>I221+I226+I235</f>
        <v>0</v>
      </c>
      <c r="J216" s="9">
        <f t="shared" ref="J216:L216" si="64">J221+J226+J235</f>
        <v>0</v>
      </c>
      <c r="K216" s="9">
        <f t="shared" si="64"/>
        <v>0</v>
      </c>
      <c r="L216" s="9">
        <f t="shared" si="64"/>
        <v>0</v>
      </c>
      <c r="M216" s="88"/>
    </row>
    <row r="217" spans="1:13" ht="15" customHeight="1" x14ac:dyDescent="0.25">
      <c r="A217" s="41" t="s">
        <v>59</v>
      </c>
      <c r="B217" s="53" t="s">
        <v>62</v>
      </c>
      <c r="C217" s="47" t="s">
        <v>146</v>
      </c>
      <c r="D217" s="47" t="s">
        <v>225</v>
      </c>
      <c r="E217" s="41" t="s">
        <v>183</v>
      </c>
      <c r="F217" s="8" t="s">
        <v>0</v>
      </c>
      <c r="G217" s="9">
        <f>G218+G219+G220+G221</f>
        <v>1286.4000000000001</v>
      </c>
      <c r="H217" s="9">
        <f t="shared" ref="H217:L217" si="65">H218+H219+H220+H221</f>
        <v>1286.4000000000001</v>
      </c>
      <c r="I217" s="9">
        <f t="shared" si="65"/>
        <v>1592.82</v>
      </c>
      <c r="J217" s="9">
        <f t="shared" si="65"/>
        <v>0</v>
      </c>
      <c r="K217" s="9">
        <f t="shared" si="65"/>
        <v>0</v>
      </c>
      <c r="L217" s="9">
        <f t="shared" si="65"/>
        <v>1592.82</v>
      </c>
      <c r="M217" s="88"/>
    </row>
    <row r="218" spans="1:13" ht="45" x14ac:dyDescent="0.25">
      <c r="A218" s="42"/>
      <c r="B218" s="54"/>
      <c r="C218" s="48"/>
      <c r="D218" s="48"/>
      <c r="E218" s="42"/>
      <c r="F218" s="8" t="s">
        <v>1</v>
      </c>
      <c r="G218" s="9">
        <v>0</v>
      </c>
      <c r="H218" s="9">
        <v>0</v>
      </c>
      <c r="I218" s="9">
        <v>0</v>
      </c>
      <c r="J218" s="9">
        <v>0</v>
      </c>
      <c r="K218" s="9">
        <v>0</v>
      </c>
      <c r="L218" s="9">
        <v>0</v>
      </c>
      <c r="M218" s="88"/>
    </row>
    <row r="219" spans="1:13" ht="45" x14ac:dyDescent="0.25">
      <c r="A219" s="42"/>
      <c r="B219" s="54"/>
      <c r="C219" s="48"/>
      <c r="D219" s="48"/>
      <c r="E219" s="42"/>
      <c r="F219" s="8" t="s">
        <v>49</v>
      </c>
      <c r="G219" s="9">
        <v>0</v>
      </c>
      <c r="H219" s="9">
        <v>0</v>
      </c>
      <c r="I219" s="9">
        <v>0</v>
      </c>
      <c r="J219" s="9">
        <v>0</v>
      </c>
      <c r="K219" s="9">
        <v>0</v>
      </c>
      <c r="L219" s="9">
        <v>0</v>
      </c>
      <c r="M219" s="88"/>
    </row>
    <row r="220" spans="1:13" ht="30" x14ac:dyDescent="0.25">
      <c r="A220" s="42"/>
      <c r="B220" s="54"/>
      <c r="C220" s="48"/>
      <c r="D220" s="48"/>
      <c r="E220" s="42"/>
      <c r="F220" s="8" t="s">
        <v>48</v>
      </c>
      <c r="G220" s="9">
        <v>1286.4000000000001</v>
      </c>
      <c r="H220" s="9">
        <v>1286.4000000000001</v>
      </c>
      <c r="I220" s="9">
        <v>1592.82</v>
      </c>
      <c r="L220" s="7">
        <v>1592.82</v>
      </c>
      <c r="M220" s="88"/>
    </row>
    <row r="221" spans="1:13" ht="30" x14ac:dyDescent="0.25">
      <c r="A221" s="43"/>
      <c r="B221" s="55"/>
      <c r="C221" s="49"/>
      <c r="D221" s="49"/>
      <c r="E221" s="43"/>
      <c r="F221" s="8" t="s">
        <v>2</v>
      </c>
      <c r="G221" s="9">
        <v>0</v>
      </c>
      <c r="H221" s="9">
        <v>0</v>
      </c>
      <c r="I221" s="9">
        <v>0</v>
      </c>
      <c r="J221" s="9">
        <v>0</v>
      </c>
      <c r="K221" s="9">
        <v>0</v>
      </c>
      <c r="L221" s="9">
        <v>0</v>
      </c>
      <c r="M221" s="88"/>
    </row>
    <row r="222" spans="1:13" ht="15" customHeight="1" x14ac:dyDescent="0.25">
      <c r="A222" s="41" t="s">
        <v>61</v>
      </c>
      <c r="B222" s="53" t="s">
        <v>110</v>
      </c>
      <c r="C222" s="47" t="s">
        <v>146</v>
      </c>
      <c r="D222" s="47" t="s">
        <v>225</v>
      </c>
      <c r="E222" s="41" t="s">
        <v>239</v>
      </c>
      <c r="F222" s="8" t="s">
        <v>0</v>
      </c>
      <c r="G222" s="9">
        <f>G223+G224+G225+G226</f>
        <v>3691.4799999999996</v>
      </c>
      <c r="H222" s="9">
        <f>H223+H224+H225+H226</f>
        <v>3570.06</v>
      </c>
      <c r="I222" s="9">
        <f>I223+I224+I225+I226</f>
        <v>3845.32</v>
      </c>
      <c r="J222" s="9">
        <f t="shared" ref="J222:L222" si="66">J223+J224+J225+J226</f>
        <v>0</v>
      </c>
      <c r="K222" s="9">
        <f t="shared" si="66"/>
        <v>0</v>
      </c>
      <c r="L222" s="9">
        <f t="shared" si="66"/>
        <v>3845.32</v>
      </c>
      <c r="M222" s="88"/>
    </row>
    <row r="223" spans="1:13" ht="45" x14ac:dyDescent="0.25">
      <c r="A223" s="42"/>
      <c r="B223" s="54"/>
      <c r="C223" s="48"/>
      <c r="D223" s="48"/>
      <c r="E223" s="42"/>
      <c r="F223" s="8" t="s">
        <v>1</v>
      </c>
      <c r="G223" s="9">
        <v>0</v>
      </c>
      <c r="H223" s="9">
        <v>0</v>
      </c>
      <c r="I223" s="9">
        <v>0</v>
      </c>
      <c r="J223" s="9">
        <v>0</v>
      </c>
      <c r="K223" s="9">
        <v>0</v>
      </c>
      <c r="L223" s="9">
        <v>0</v>
      </c>
      <c r="M223" s="88"/>
    </row>
    <row r="224" spans="1:13" ht="45" x14ac:dyDescent="0.25">
      <c r="A224" s="42"/>
      <c r="B224" s="54"/>
      <c r="C224" s="48"/>
      <c r="D224" s="48"/>
      <c r="E224" s="42"/>
      <c r="F224" s="8" t="s">
        <v>49</v>
      </c>
      <c r="G224" s="9">
        <f>544.01+3147.47</f>
        <v>3691.4799999999996</v>
      </c>
      <c r="H224" s="9">
        <f>422.59+3147.47</f>
        <v>3570.06</v>
      </c>
      <c r="I224" s="9">
        <v>3845.32</v>
      </c>
      <c r="L224" s="7">
        <v>3845.32</v>
      </c>
      <c r="M224" s="88"/>
    </row>
    <row r="225" spans="1:13" ht="30" x14ac:dyDescent="0.25">
      <c r="A225" s="42"/>
      <c r="B225" s="54"/>
      <c r="C225" s="48"/>
      <c r="D225" s="48"/>
      <c r="E225" s="42"/>
      <c r="F225" s="8" t="s">
        <v>48</v>
      </c>
      <c r="G225" s="9">
        <v>0</v>
      </c>
      <c r="H225" s="9">
        <v>0</v>
      </c>
      <c r="I225" s="9">
        <v>0</v>
      </c>
      <c r="J225" s="9">
        <v>0</v>
      </c>
      <c r="K225" s="9">
        <v>0</v>
      </c>
      <c r="L225" s="9">
        <v>0</v>
      </c>
      <c r="M225" s="88"/>
    </row>
    <row r="226" spans="1:13" ht="30" x14ac:dyDescent="0.25">
      <c r="A226" s="42"/>
      <c r="B226" s="55"/>
      <c r="C226" s="49"/>
      <c r="D226" s="49"/>
      <c r="E226" s="43"/>
      <c r="F226" s="36" t="s">
        <v>2</v>
      </c>
      <c r="G226" s="16">
        <v>0</v>
      </c>
      <c r="H226" s="16">
        <v>0</v>
      </c>
      <c r="I226" s="16">
        <v>0</v>
      </c>
      <c r="J226" s="16">
        <v>0</v>
      </c>
      <c r="K226" s="16">
        <v>0</v>
      </c>
      <c r="L226" s="16">
        <v>0</v>
      </c>
      <c r="M226" s="89"/>
    </row>
    <row r="227" spans="1:13" x14ac:dyDescent="0.25">
      <c r="A227" s="60" t="s">
        <v>133</v>
      </c>
      <c r="B227" s="61"/>
      <c r="C227" s="61"/>
      <c r="D227" s="61"/>
      <c r="E227" s="61"/>
      <c r="F227" s="61"/>
      <c r="G227" s="61"/>
      <c r="H227" s="61"/>
      <c r="I227" s="61"/>
      <c r="J227" s="61"/>
      <c r="K227" s="61"/>
      <c r="L227" s="61"/>
      <c r="M227" s="62"/>
    </row>
    <row r="228" spans="1:13" ht="31.5" customHeight="1" x14ac:dyDescent="0.25">
      <c r="A228" s="60" t="s">
        <v>134</v>
      </c>
      <c r="B228" s="61"/>
      <c r="C228" s="61"/>
      <c r="D228" s="61"/>
      <c r="E228" s="61"/>
      <c r="F228" s="61"/>
      <c r="G228" s="61"/>
      <c r="H228" s="61"/>
      <c r="I228" s="61"/>
      <c r="J228" s="61"/>
      <c r="K228" s="61"/>
      <c r="L228" s="61"/>
      <c r="M228" s="62"/>
    </row>
    <row r="229" spans="1:13" ht="31.5" customHeight="1" x14ac:dyDescent="0.25">
      <c r="A229" s="60" t="s">
        <v>135</v>
      </c>
      <c r="B229" s="61"/>
      <c r="C229" s="61"/>
      <c r="D229" s="61"/>
      <c r="E229" s="61"/>
      <c r="F229" s="61"/>
      <c r="G229" s="61"/>
      <c r="H229" s="61"/>
      <c r="I229" s="61"/>
      <c r="J229" s="61"/>
      <c r="K229" s="61"/>
      <c r="L229" s="61"/>
      <c r="M229" s="62"/>
    </row>
    <row r="230" spans="1:13" x14ac:dyDescent="0.25">
      <c r="A230" s="60" t="s">
        <v>136</v>
      </c>
      <c r="B230" s="61"/>
      <c r="C230" s="61"/>
      <c r="D230" s="61"/>
      <c r="E230" s="61"/>
      <c r="F230" s="61"/>
      <c r="G230" s="61"/>
      <c r="H230" s="61"/>
      <c r="I230" s="61"/>
      <c r="J230" s="61"/>
      <c r="K230" s="61"/>
      <c r="L230" s="61"/>
      <c r="M230" s="62"/>
    </row>
    <row r="231" spans="1:13" ht="19.5" customHeight="1" x14ac:dyDescent="0.25">
      <c r="A231" s="41">
        <v>4</v>
      </c>
      <c r="B231" s="53" t="s">
        <v>26</v>
      </c>
      <c r="C231" s="47" t="s">
        <v>147</v>
      </c>
      <c r="D231" s="47" t="s">
        <v>225</v>
      </c>
      <c r="E231" s="41" t="s">
        <v>184</v>
      </c>
      <c r="F231" s="37" t="s">
        <v>0</v>
      </c>
      <c r="G231" s="31">
        <f t="shared" ref="G231:L235" si="67">G236+G241+G246</f>
        <v>29758.33</v>
      </c>
      <c r="H231" s="31">
        <f t="shared" si="67"/>
        <v>29548.78</v>
      </c>
      <c r="I231" s="31">
        <f t="shared" si="67"/>
        <v>15701.220000000001</v>
      </c>
      <c r="J231" s="31">
        <f t="shared" si="67"/>
        <v>0</v>
      </c>
      <c r="K231" s="31">
        <f t="shared" si="67"/>
        <v>0</v>
      </c>
      <c r="L231" s="31">
        <f t="shared" si="67"/>
        <v>16005.650000000001</v>
      </c>
      <c r="M231" s="87" t="s">
        <v>154</v>
      </c>
    </row>
    <row r="232" spans="1:13" ht="45" x14ac:dyDescent="0.25">
      <c r="A232" s="42"/>
      <c r="B232" s="54"/>
      <c r="C232" s="48"/>
      <c r="D232" s="48"/>
      <c r="E232" s="42"/>
      <c r="F232" s="8" t="s">
        <v>1</v>
      </c>
      <c r="G232" s="9">
        <f t="shared" si="67"/>
        <v>0</v>
      </c>
      <c r="H232" s="9">
        <f t="shared" si="67"/>
        <v>0</v>
      </c>
      <c r="I232" s="9">
        <f t="shared" si="67"/>
        <v>0</v>
      </c>
      <c r="J232" s="9">
        <f t="shared" si="67"/>
        <v>0</v>
      </c>
      <c r="K232" s="9">
        <f t="shared" si="67"/>
        <v>0</v>
      </c>
      <c r="L232" s="9">
        <f t="shared" si="67"/>
        <v>0</v>
      </c>
      <c r="M232" s="88"/>
    </row>
    <row r="233" spans="1:13" ht="45" x14ac:dyDescent="0.25">
      <c r="A233" s="42"/>
      <c r="B233" s="54"/>
      <c r="C233" s="48"/>
      <c r="D233" s="48"/>
      <c r="E233" s="42"/>
      <c r="F233" s="8" t="s">
        <v>49</v>
      </c>
      <c r="G233" s="9">
        <f t="shared" si="67"/>
        <v>0</v>
      </c>
      <c r="H233" s="9">
        <f t="shared" si="67"/>
        <v>0</v>
      </c>
      <c r="I233" s="9">
        <f t="shared" si="67"/>
        <v>0</v>
      </c>
      <c r="J233" s="9">
        <f t="shared" si="67"/>
        <v>0</v>
      </c>
      <c r="K233" s="9">
        <f t="shared" si="67"/>
        <v>0</v>
      </c>
      <c r="L233" s="9">
        <f t="shared" si="67"/>
        <v>0</v>
      </c>
      <c r="M233" s="88"/>
    </row>
    <row r="234" spans="1:13" ht="30" x14ac:dyDescent="0.25">
      <c r="A234" s="42"/>
      <c r="B234" s="54"/>
      <c r="C234" s="48"/>
      <c r="D234" s="48"/>
      <c r="E234" s="42"/>
      <c r="F234" s="8" t="s">
        <v>48</v>
      </c>
      <c r="G234" s="9">
        <f t="shared" si="67"/>
        <v>29758.33</v>
      </c>
      <c r="H234" s="9">
        <f t="shared" si="67"/>
        <v>29548.78</v>
      </c>
      <c r="I234" s="9">
        <f t="shared" si="67"/>
        <v>15701.220000000001</v>
      </c>
      <c r="J234" s="9">
        <f t="shared" si="67"/>
        <v>0</v>
      </c>
      <c r="K234" s="9">
        <f t="shared" si="67"/>
        <v>0</v>
      </c>
      <c r="L234" s="9">
        <f t="shared" si="67"/>
        <v>16005.650000000001</v>
      </c>
      <c r="M234" s="88"/>
    </row>
    <row r="235" spans="1:13" ht="25.5" customHeight="1" x14ac:dyDescent="0.25">
      <c r="A235" s="43"/>
      <c r="B235" s="55"/>
      <c r="C235" s="49"/>
      <c r="D235" s="49"/>
      <c r="E235" s="43"/>
      <c r="F235" s="8" t="s">
        <v>2</v>
      </c>
      <c r="G235" s="9">
        <f t="shared" si="67"/>
        <v>0</v>
      </c>
      <c r="H235" s="9">
        <f t="shared" si="67"/>
        <v>0</v>
      </c>
      <c r="I235" s="9">
        <f t="shared" si="67"/>
        <v>0</v>
      </c>
      <c r="J235" s="9">
        <f t="shared" si="67"/>
        <v>0</v>
      </c>
      <c r="K235" s="9">
        <f t="shared" si="67"/>
        <v>0</v>
      </c>
      <c r="L235" s="9">
        <f t="shared" si="67"/>
        <v>0</v>
      </c>
      <c r="M235" s="88"/>
    </row>
    <row r="236" spans="1:13" ht="15" customHeight="1" x14ac:dyDescent="0.25">
      <c r="A236" s="41" t="s">
        <v>14</v>
      </c>
      <c r="B236" s="53" t="s">
        <v>97</v>
      </c>
      <c r="C236" s="47" t="s">
        <v>147</v>
      </c>
      <c r="D236" s="47" t="s">
        <v>225</v>
      </c>
      <c r="E236" s="41" t="s">
        <v>185</v>
      </c>
      <c r="F236" s="8" t="s">
        <v>0</v>
      </c>
      <c r="G236" s="9">
        <f>G239</f>
        <v>11566.9</v>
      </c>
      <c r="H236" s="9">
        <f>H237+H238+H239+H240</f>
        <v>11536.869999999999</v>
      </c>
      <c r="I236" s="9">
        <f>I237+I238+I239+I240</f>
        <v>8276.18</v>
      </c>
      <c r="J236" s="9">
        <f t="shared" ref="J236:L236" si="68">J237+J238+J239+J240</f>
        <v>0</v>
      </c>
      <c r="K236" s="9">
        <f t="shared" si="68"/>
        <v>0</v>
      </c>
      <c r="L236" s="9">
        <f t="shared" si="68"/>
        <v>8321.11</v>
      </c>
      <c r="M236" s="88"/>
    </row>
    <row r="237" spans="1:13" ht="45" x14ac:dyDescent="0.25">
      <c r="A237" s="42"/>
      <c r="B237" s="54"/>
      <c r="C237" s="48"/>
      <c r="D237" s="48"/>
      <c r="E237" s="42"/>
      <c r="F237" s="8" t="s">
        <v>1</v>
      </c>
      <c r="G237" s="9">
        <v>0</v>
      </c>
      <c r="H237" s="9">
        <v>0</v>
      </c>
      <c r="I237" s="9">
        <v>0</v>
      </c>
      <c r="J237" s="9">
        <v>0</v>
      </c>
      <c r="K237" s="9">
        <v>0</v>
      </c>
      <c r="L237" s="9">
        <v>0</v>
      </c>
      <c r="M237" s="88"/>
    </row>
    <row r="238" spans="1:13" ht="45" x14ac:dyDescent="0.25">
      <c r="A238" s="42"/>
      <c r="B238" s="54"/>
      <c r="C238" s="48"/>
      <c r="D238" s="48"/>
      <c r="E238" s="42"/>
      <c r="F238" s="8" t="s">
        <v>49</v>
      </c>
      <c r="G238" s="9">
        <v>0</v>
      </c>
      <c r="H238" s="9">
        <v>0</v>
      </c>
      <c r="I238" s="9">
        <v>0</v>
      </c>
      <c r="J238" s="9">
        <v>0</v>
      </c>
      <c r="K238" s="9">
        <v>0</v>
      </c>
      <c r="L238" s="9">
        <v>0</v>
      </c>
      <c r="M238" s="88"/>
    </row>
    <row r="239" spans="1:13" ht="30" x14ac:dyDescent="0.25">
      <c r="A239" s="42"/>
      <c r="B239" s="54"/>
      <c r="C239" s="48"/>
      <c r="D239" s="48"/>
      <c r="E239" s="42"/>
      <c r="F239" s="8" t="s">
        <v>48</v>
      </c>
      <c r="G239" s="9">
        <f>11566.9</f>
        <v>11566.9</v>
      </c>
      <c r="H239" s="9">
        <f>625.8+965.55+1870.68+4222.83+148.7+1392.41+2310.9</f>
        <v>11536.869999999999</v>
      </c>
      <c r="I239" s="9">
        <f>410.56+5280.11+2585.51</f>
        <v>8276.18</v>
      </c>
      <c r="L239" s="7">
        <f>410.56+5322.35+2588.2</f>
        <v>8321.11</v>
      </c>
      <c r="M239" s="88"/>
    </row>
    <row r="240" spans="1:13" ht="30" x14ac:dyDescent="0.25">
      <c r="A240" s="43"/>
      <c r="B240" s="55"/>
      <c r="C240" s="49"/>
      <c r="D240" s="49"/>
      <c r="E240" s="43"/>
      <c r="F240" s="8" t="s">
        <v>2</v>
      </c>
      <c r="G240" s="9">
        <v>0</v>
      </c>
      <c r="H240" s="9">
        <v>0</v>
      </c>
      <c r="I240" s="9">
        <v>0</v>
      </c>
      <c r="J240" s="9">
        <v>0</v>
      </c>
      <c r="K240" s="9">
        <v>0</v>
      </c>
      <c r="L240" s="9">
        <v>0</v>
      </c>
      <c r="M240" s="88"/>
    </row>
    <row r="241" spans="1:13" ht="15" customHeight="1" x14ac:dyDescent="0.25">
      <c r="A241" s="41" t="s">
        <v>15</v>
      </c>
      <c r="B241" s="53" t="s">
        <v>98</v>
      </c>
      <c r="C241" s="47" t="s">
        <v>147</v>
      </c>
      <c r="D241" s="47" t="s">
        <v>225</v>
      </c>
      <c r="E241" s="41" t="s">
        <v>186</v>
      </c>
      <c r="F241" s="8" t="s">
        <v>0</v>
      </c>
      <c r="G241" s="9">
        <f>G242+G243+G244+G245</f>
        <v>9607.58</v>
      </c>
      <c r="H241" s="9">
        <f t="shared" ref="H241:L241" si="69">H242+H243+H244+H245</f>
        <v>9607.58</v>
      </c>
      <c r="I241" s="9">
        <f t="shared" si="69"/>
        <v>2532.4499999999998</v>
      </c>
      <c r="J241" s="9">
        <f t="shared" si="69"/>
        <v>0</v>
      </c>
      <c r="K241" s="9">
        <f t="shared" si="69"/>
        <v>0</v>
      </c>
      <c r="L241" s="9">
        <f t="shared" si="69"/>
        <v>2532.4499999999998</v>
      </c>
      <c r="M241" s="88"/>
    </row>
    <row r="242" spans="1:13" ht="45" x14ac:dyDescent="0.25">
      <c r="A242" s="42"/>
      <c r="B242" s="54"/>
      <c r="C242" s="48"/>
      <c r="D242" s="48"/>
      <c r="E242" s="42"/>
      <c r="F242" s="8" t="s">
        <v>1</v>
      </c>
      <c r="G242" s="9">
        <v>0</v>
      </c>
      <c r="H242" s="9">
        <v>0</v>
      </c>
      <c r="I242" s="9">
        <v>0</v>
      </c>
      <c r="J242" s="9">
        <v>0</v>
      </c>
      <c r="K242" s="9">
        <v>0</v>
      </c>
      <c r="L242" s="9">
        <v>0</v>
      </c>
      <c r="M242" s="88"/>
    </row>
    <row r="243" spans="1:13" ht="45" x14ac:dyDescent="0.25">
      <c r="A243" s="42"/>
      <c r="B243" s="54"/>
      <c r="C243" s="48"/>
      <c r="D243" s="48"/>
      <c r="E243" s="42"/>
      <c r="F243" s="8" t="s">
        <v>49</v>
      </c>
      <c r="G243" s="9">
        <v>0</v>
      </c>
      <c r="H243" s="9">
        <v>0</v>
      </c>
      <c r="I243" s="9">
        <v>0</v>
      </c>
      <c r="J243" s="9">
        <v>0</v>
      </c>
      <c r="K243" s="9">
        <v>0</v>
      </c>
      <c r="L243" s="9">
        <v>0</v>
      </c>
      <c r="M243" s="88"/>
    </row>
    <row r="244" spans="1:13" ht="30" x14ac:dyDescent="0.25">
      <c r="A244" s="42"/>
      <c r="B244" s="54"/>
      <c r="C244" s="48"/>
      <c r="D244" s="48"/>
      <c r="E244" s="42"/>
      <c r="F244" s="8" t="s">
        <v>48</v>
      </c>
      <c r="G244" s="9">
        <v>9607.58</v>
      </c>
      <c r="H244" s="9">
        <f>1100.45+3278.23+1087.95+3662.67+478.28</f>
        <v>9607.58</v>
      </c>
      <c r="I244" s="9">
        <f>1026.8+972.1+533.55</f>
        <v>2532.4499999999998</v>
      </c>
      <c r="L244" s="7">
        <f>1026.8+972.1+533.55</f>
        <v>2532.4499999999998</v>
      </c>
      <c r="M244" s="88"/>
    </row>
    <row r="245" spans="1:13" ht="30" x14ac:dyDescent="0.25">
      <c r="A245" s="43"/>
      <c r="B245" s="55"/>
      <c r="C245" s="49"/>
      <c r="D245" s="49"/>
      <c r="E245" s="43"/>
      <c r="F245" s="8" t="s">
        <v>2</v>
      </c>
      <c r="G245" s="9">
        <v>0</v>
      </c>
      <c r="H245" s="9">
        <v>0</v>
      </c>
      <c r="I245" s="9">
        <v>0</v>
      </c>
      <c r="J245" s="9">
        <v>0</v>
      </c>
      <c r="K245" s="9">
        <v>0</v>
      </c>
      <c r="L245" s="9">
        <v>0</v>
      </c>
      <c r="M245" s="88"/>
    </row>
    <row r="246" spans="1:13" ht="15" customHeight="1" x14ac:dyDescent="0.25">
      <c r="A246" s="41" t="s">
        <v>16</v>
      </c>
      <c r="B246" s="53" t="s">
        <v>99</v>
      </c>
      <c r="C246" s="47" t="s">
        <v>147</v>
      </c>
      <c r="D246" s="47" t="s">
        <v>225</v>
      </c>
      <c r="E246" s="41" t="s">
        <v>187</v>
      </c>
      <c r="F246" s="8" t="s">
        <v>0</v>
      </c>
      <c r="G246" s="9">
        <f>G247+G248+G249+G250</f>
        <v>8583.85</v>
      </c>
      <c r="H246" s="9">
        <f t="shared" ref="H246:L246" si="70">H247+H248+H249+H250</f>
        <v>8404.33</v>
      </c>
      <c r="I246" s="9">
        <f t="shared" si="70"/>
        <v>4892.5899999999992</v>
      </c>
      <c r="J246" s="9">
        <f t="shared" si="70"/>
        <v>0</v>
      </c>
      <c r="K246" s="9">
        <f t="shared" si="70"/>
        <v>0</v>
      </c>
      <c r="L246" s="9">
        <f t="shared" si="70"/>
        <v>5152.0899999999992</v>
      </c>
      <c r="M246" s="88"/>
    </row>
    <row r="247" spans="1:13" ht="45" x14ac:dyDescent="0.25">
      <c r="A247" s="42"/>
      <c r="B247" s="54"/>
      <c r="C247" s="48"/>
      <c r="D247" s="48"/>
      <c r="E247" s="42"/>
      <c r="F247" s="8" t="s">
        <v>1</v>
      </c>
      <c r="G247" s="9">
        <v>0</v>
      </c>
      <c r="H247" s="9">
        <v>0</v>
      </c>
      <c r="I247" s="9">
        <v>0</v>
      </c>
      <c r="J247" s="9">
        <v>0</v>
      </c>
      <c r="K247" s="9">
        <v>0</v>
      </c>
      <c r="L247" s="9">
        <v>0</v>
      </c>
      <c r="M247" s="88"/>
    </row>
    <row r="248" spans="1:13" ht="45" x14ac:dyDescent="0.25">
      <c r="A248" s="42"/>
      <c r="B248" s="54"/>
      <c r="C248" s="48"/>
      <c r="D248" s="48"/>
      <c r="E248" s="42"/>
      <c r="F248" s="8" t="s">
        <v>49</v>
      </c>
      <c r="G248" s="9">
        <v>0</v>
      </c>
      <c r="H248" s="9">
        <v>0</v>
      </c>
      <c r="I248" s="9">
        <v>0</v>
      </c>
      <c r="J248" s="9">
        <v>0</v>
      </c>
      <c r="K248" s="9">
        <v>0</v>
      </c>
      <c r="L248" s="9">
        <v>0</v>
      </c>
      <c r="M248" s="88"/>
    </row>
    <row r="249" spans="1:13" ht="30" x14ac:dyDescent="0.25">
      <c r="A249" s="42"/>
      <c r="B249" s="54"/>
      <c r="C249" s="48"/>
      <c r="D249" s="48"/>
      <c r="E249" s="42"/>
      <c r="F249" s="8" t="s">
        <v>48</v>
      </c>
      <c r="G249" s="9">
        <f>8583.85</f>
        <v>8583.85</v>
      </c>
      <c r="H249" s="9">
        <f>3978.66+4143.2+282.47</f>
        <v>8404.33</v>
      </c>
      <c r="I249" s="9">
        <f>1966.55+2720.85+205.19</f>
        <v>4892.5899999999992</v>
      </c>
      <c r="L249" s="7">
        <f>2226.05+2720.85+205.19</f>
        <v>5152.0899999999992</v>
      </c>
      <c r="M249" s="88"/>
    </row>
    <row r="250" spans="1:13" ht="30" x14ac:dyDescent="0.25">
      <c r="A250" s="42"/>
      <c r="B250" s="55"/>
      <c r="C250" s="49"/>
      <c r="D250" s="49"/>
      <c r="E250" s="43"/>
      <c r="F250" s="36" t="s">
        <v>2</v>
      </c>
      <c r="G250" s="16">
        <v>0</v>
      </c>
      <c r="H250" s="16">
        <v>0</v>
      </c>
      <c r="I250" s="16">
        <v>0</v>
      </c>
      <c r="J250" s="16">
        <v>0</v>
      </c>
      <c r="K250" s="16">
        <v>0</v>
      </c>
      <c r="L250" s="16">
        <v>0</v>
      </c>
      <c r="M250" s="89"/>
    </row>
    <row r="251" spans="1:13" x14ac:dyDescent="0.25">
      <c r="A251" s="60" t="s">
        <v>137</v>
      </c>
      <c r="B251" s="61"/>
      <c r="C251" s="61"/>
      <c r="D251" s="61"/>
      <c r="E251" s="61"/>
      <c r="F251" s="61"/>
      <c r="G251" s="61"/>
      <c r="H251" s="61"/>
      <c r="I251" s="61"/>
      <c r="J251" s="61"/>
      <c r="K251" s="61"/>
      <c r="L251" s="61"/>
      <c r="M251" s="62"/>
    </row>
    <row r="252" spans="1:13" x14ac:dyDescent="0.25">
      <c r="A252" s="60" t="s">
        <v>138</v>
      </c>
      <c r="B252" s="61"/>
      <c r="C252" s="61"/>
      <c r="D252" s="61"/>
      <c r="E252" s="61"/>
      <c r="F252" s="61"/>
      <c r="G252" s="61"/>
      <c r="H252" s="61"/>
      <c r="I252" s="61"/>
      <c r="J252" s="61"/>
      <c r="K252" s="61"/>
      <c r="L252" s="61"/>
      <c r="M252" s="62"/>
    </row>
    <row r="253" spans="1:13" ht="47.25" customHeight="1" x14ac:dyDescent="0.25">
      <c r="A253" s="60" t="s">
        <v>140</v>
      </c>
      <c r="B253" s="61"/>
      <c r="C253" s="61"/>
      <c r="D253" s="61"/>
      <c r="E253" s="61"/>
      <c r="F253" s="61"/>
      <c r="G253" s="61"/>
      <c r="H253" s="61"/>
      <c r="I253" s="61"/>
      <c r="J253" s="61"/>
      <c r="K253" s="61"/>
      <c r="L253" s="61"/>
      <c r="M253" s="62"/>
    </row>
    <row r="254" spans="1:13" x14ac:dyDescent="0.25">
      <c r="A254" s="60" t="s">
        <v>139</v>
      </c>
      <c r="B254" s="61"/>
      <c r="C254" s="61"/>
      <c r="D254" s="61"/>
      <c r="E254" s="61"/>
      <c r="F254" s="61"/>
      <c r="G254" s="61"/>
      <c r="H254" s="61"/>
      <c r="I254" s="61"/>
      <c r="J254" s="61"/>
      <c r="K254" s="61"/>
      <c r="L254" s="61"/>
      <c r="M254" s="62"/>
    </row>
    <row r="255" spans="1:13" ht="21.75" customHeight="1" x14ac:dyDescent="0.25">
      <c r="A255" s="41" t="s">
        <v>27</v>
      </c>
      <c r="B255" s="53" t="s">
        <v>105</v>
      </c>
      <c r="C255" s="47" t="s">
        <v>147</v>
      </c>
      <c r="D255" s="47" t="s">
        <v>225</v>
      </c>
      <c r="E255" s="41" t="s">
        <v>188</v>
      </c>
      <c r="F255" s="37" t="s">
        <v>0</v>
      </c>
      <c r="G255" s="31">
        <f>G256+G257</f>
        <v>2914.9900000000002</v>
      </c>
      <c r="H255" s="31">
        <f>H256+H257+H258</f>
        <v>2914.9900000000002</v>
      </c>
      <c r="I255" s="31">
        <f>I256+I257+I258</f>
        <v>5572.8600000000006</v>
      </c>
      <c r="J255" s="31">
        <f t="shared" ref="J255:L255" ca="1" si="71">J256+J257+J258</f>
        <v>5158.2700000000004</v>
      </c>
      <c r="K255" s="31">
        <f t="shared" ca="1" si="71"/>
        <v>5158.2700000000004</v>
      </c>
      <c r="L255" s="31">
        <f t="shared" si="71"/>
        <v>4228.57</v>
      </c>
      <c r="M255" s="120"/>
    </row>
    <row r="256" spans="1:13" ht="45" x14ac:dyDescent="0.25">
      <c r="A256" s="42"/>
      <c r="B256" s="54"/>
      <c r="C256" s="48"/>
      <c r="D256" s="48"/>
      <c r="E256" s="42"/>
      <c r="F256" s="8" t="s">
        <v>1</v>
      </c>
      <c r="G256" s="9">
        <f>G305</f>
        <v>583.09</v>
      </c>
      <c r="H256" s="9">
        <f>H305+H290</f>
        <v>583.09</v>
      </c>
      <c r="I256" s="9">
        <f t="shared" ref="I256:L256" si="72">I305</f>
        <v>3315.2028</v>
      </c>
      <c r="J256" s="9">
        <f t="shared" si="72"/>
        <v>2908.91</v>
      </c>
      <c r="K256" s="9">
        <f t="shared" si="72"/>
        <v>2908.91</v>
      </c>
      <c r="L256" s="9">
        <f t="shared" si="72"/>
        <v>4143.9985999999999</v>
      </c>
      <c r="M256" s="121"/>
    </row>
    <row r="257" spans="1:13" ht="45" x14ac:dyDescent="0.25">
      <c r="A257" s="42"/>
      <c r="B257" s="54"/>
      <c r="C257" s="48"/>
      <c r="D257" s="48"/>
      <c r="E257" s="42"/>
      <c r="F257" s="8" t="s">
        <v>49</v>
      </c>
      <c r="G257" s="9">
        <f>G262+G291+G306</f>
        <v>2331.9</v>
      </c>
      <c r="H257" s="9">
        <f t="shared" ref="H257:L257" si="73">H262+H291+H306</f>
        <v>2331.9</v>
      </c>
      <c r="I257" s="9">
        <f t="shared" si="73"/>
        <v>2257.6572000000001</v>
      </c>
      <c r="J257" s="9">
        <f t="shared" ca="1" si="73"/>
        <v>2249.36</v>
      </c>
      <c r="K257" s="9">
        <f t="shared" ca="1" si="73"/>
        <v>2249.36</v>
      </c>
      <c r="L257" s="9">
        <f t="shared" si="73"/>
        <v>84.571399999999812</v>
      </c>
      <c r="M257" s="121"/>
    </row>
    <row r="258" spans="1:13" ht="30" x14ac:dyDescent="0.25">
      <c r="A258" s="42"/>
      <c r="B258" s="54"/>
      <c r="C258" s="48"/>
      <c r="D258" s="48"/>
      <c r="E258" s="42"/>
      <c r="F258" s="8" t="s">
        <v>48</v>
      </c>
      <c r="G258" s="9">
        <f t="shared" ref="G258:L259" si="74">G263+G292</f>
        <v>0</v>
      </c>
      <c r="H258" s="9">
        <f t="shared" si="74"/>
        <v>0</v>
      </c>
      <c r="I258" s="9">
        <f t="shared" si="74"/>
        <v>0</v>
      </c>
      <c r="J258" s="9">
        <f t="shared" si="74"/>
        <v>0</v>
      </c>
      <c r="K258" s="9">
        <f t="shared" si="74"/>
        <v>0</v>
      </c>
      <c r="L258" s="9">
        <f t="shared" si="74"/>
        <v>0</v>
      </c>
      <c r="M258" s="121"/>
    </row>
    <row r="259" spans="1:13" ht="30" x14ac:dyDescent="0.25">
      <c r="A259" s="43"/>
      <c r="B259" s="55"/>
      <c r="C259" s="49"/>
      <c r="D259" s="49"/>
      <c r="E259" s="43"/>
      <c r="F259" s="8" t="s">
        <v>2</v>
      </c>
      <c r="G259" s="9">
        <f t="shared" si="74"/>
        <v>0</v>
      </c>
      <c r="H259" s="9">
        <f t="shared" si="74"/>
        <v>0</v>
      </c>
      <c r="I259" s="9">
        <f t="shared" si="74"/>
        <v>0</v>
      </c>
      <c r="J259" s="9">
        <f t="shared" si="74"/>
        <v>0</v>
      </c>
      <c r="K259" s="9">
        <f t="shared" si="74"/>
        <v>0</v>
      </c>
      <c r="L259" s="9">
        <f t="shared" si="74"/>
        <v>0</v>
      </c>
      <c r="M259" s="122"/>
    </row>
    <row r="260" spans="1:13" ht="18" customHeight="1" x14ac:dyDescent="0.25">
      <c r="A260" s="99" t="s">
        <v>28</v>
      </c>
      <c r="B260" s="118" t="s">
        <v>100</v>
      </c>
      <c r="C260" s="119" t="s">
        <v>147</v>
      </c>
      <c r="D260" s="119" t="s">
        <v>225</v>
      </c>
      <c r="E260" s="99" t="s">
        <v>189</v>
      </c>
      <c r="F260" s="8" t="s">
        <v>0</v>
      </c>
      <c r="G260" s="9">
        <f t="shared" ref="G260:L264" si="75">G265+G270+G277</f>
        <v>2320</v>
      </c>
      <c r="H260" s="9">
        <f t="shared" si="75"/>
        <v>2320</v>
      </c>
      <c r="I260" s="9">
        <f t="shared" si="75"/>
        <v>2190</v>
      </c>
      <c r="J260" s="9">
        <f t="shared" si="75"/>
        <v>2190</v>
      </c>
      <c r="K260" s="9">
        <f t="shared" si="75"/>
        <v>2190</v>
      </c>
      <c r="L260" s="9">
        <f t="shared" si="75"/>
        <v>0</v>
      </c>
      <c r="M260" s="87" t="s">
        <v>155</v>
      </c>
    </row>
    <row r="261" spans="1:13" ht="52.5" customHeight="1" x14ac:dyDescent="0.25">
      <c r="A261" s="99"/>
      <c r="B261" s="118"/>
      <c r="C261" s="119"/>
      <c r="D261" s="119"/>
      <c r="E261" s="99"/>
      <c r="F261" s="8" t="s">
        <v>1</v>
      </c>
      <c r="G261" s="9">
        <f t="shared" si="75"/>
        <v>0</v>
      </c>
      <c r="H261" s="9">
        <f t="shared" si="75"/>
        <v>0</v>
      </c>
      <c r="I261" s="9">
        <f t="shared" si="75"/>
        <v>0</v>
      </c>
      <c r="J261" s="9">
        <f t="shared" si="75"/>
        <v>0</v>
      </c>
      <c r="K261" s="9">
        <f t="shared" si="75"/>
        <v>0</v>
      </c>
      <c r="L261" s="9">
        <f t="shared" si="75"/>
        <v>0</v>
      </c>
      <c r="M261" s="88"/>
    </row>
    <row r="262" spans="1:13" ht="49.5" customHeight="1" x14ac:dyDescent="0.25">
      <c r="A262" s="99"/>
      <c r="B262" s="118"/>
      <c r="C262" s="119"/>
      <c r="D262" s="119"/>
      <c r="E262" s="99"/>
      <c r="F262" s="8" t="s">
        <v>49</v>
      </c>
      <c r="G262" s="9">
        <f t="shared" si="75"/>
        <v>2320</v>
      </c>
      <c r="H262" s="9">
        <f t="shared" si="75"/>
        <v>2320</v>
      </c>
      <c r="I262" s="9">
        <f t="shared" si="75"/>
        <v>2190</v>
      </c>
      <c r="J262" s="9">
        <f t="shared" si="75"/>
        <v>2190</v>
      </c>
      <c r="K262" s="9">
        <f t="shared" si="75"/>
        <v>2190</v>
      </c>
      <c r="L262" s="9">
        <f t="shared" si="75"/>
        <v>0</v>
      </c>
      <c r="M262" s="88"/>
    </row>
    <row r="263" spans="1:13" ht="30" x14ac:dyDescent="0.25">
      <c r="A263" s="99"/>
      <c r="B263" s="118"/>
      <c r="C263" s="119"/>
      <c r="D263" s="119"/>
      <c r="E263" s="99"/>
      <c r="F263" s="8" t="s">
        <v>48</v>
      </c>
      <c r="G263" s="9">
        <f t="shared" si="75"/>
        <v>0</v>
      </c>
      <c r="H263" s="9">
        <f t="shared" si="75"/>
        <v>0</v>
      </c>
      <c r="I263" s="9">
        <f t="shared" si="75"/>
        <v>0</v>
      </c>
      <c r="J263" s="9">
        <f t="shared" si="75"/>
        <v>0</v>
      </c>
      <c r="K263" s="9">
        <f t="shared" si="75"/>
        <v>0</v>
      </c>
      <c r="L263" s="9">
        <f t="shared" si="75"/>
        <v>0</v>
      </c>
      <c r="M263" s="88"/>
    </row>
    <row r="264" spans="1:13" ht="30" x14ac:dyDescent="0.25">
      <c r="A264" s="99"/>
      <c r="B264" s="118"/>
      <c r="C264" s="119"/>
      <c r="D264" s="119"/>
      <c r="E264" s="99"/>
      <c r="F264" s="8" t="s">
        <v>2</v>
      </c>
      <c r="G264" s="9">
        <f t="shared" si="75"/>
        <v>0</v>
      </c>
      <c r="H264" s="9">
        <f t="shared" si="75"/>
        <v>0</v>
      </c>
      <c r="I264" s="9">
        <f t="shared" si="75"/>
        <v>0</v>
      </c>
      <c r="J264" s="9">
        <f t="shared" si="75"/>
        <v>0</v>
      </c>
      <c r="K264" s="9">
        <f t="shared" si="75"/>
        <v>0</v>
      </c>
      <c r="L264" s="9">
        <f t="shared" si="75"/>
        <v>0</v>
      </c>
      <c r="M264" s="88"/>
    </row>
    <row r="265" spans="1:13" ht="25.5" customHeight="1" x14ac:dyDescent="0.25">
      <c r="A265" s="41" t="s">
        <v>29</v>
      </c>
      <c r="B265" s="50" t="s">
        <v>101</v>
      </c>
      <c r="C265" s="47" t="s">
        <v>147</v>
      </c>
      <c r="D265" s="47" t="s">
        <v>225</v>
      </c>
      <c r="E265" s="44" t="s">
        <v>190</v>
      </c>
      <c r="F265" s="8" t="s">
        <v>0</v>
      </c>
      <c r="G265" s="9">
        <v>0</v>
      </c>
      <c r="H265" s="9">
        <v>0</v>
      </c>
      <c r="I265" s="9">
        <v>0</v>
      </c>
      <c r="J265" s="9">
        <v>0</v>
      </c>
      <c r="K265" s="9">
        <v>0</v>
      </c>
      <c r="L265" s="9">
        <v>0</v>
      </c>
      <c r="M265" s="88"/>
    </row>
    <row r="266" spans="1:13" ht="52.5" customHeight="1" x14ac:dyDescent="0.25">
      <c r="A266" s="42"/>
      <c r="B266" s="51"/>
      <c r="C266" s="48"/>
      <c r="D266" s="48"/>
      <c r="E266" s="45"/>
      <c r="F266" s="8" t="s">
        <v>1</v>
      </c>
      <c r="G266" s="9">
        <v>0</v>
      </c>
      <c r="H266" s="9">
        <v>0</v>
      </c>
      <c r="I266" s="9">
        <v>0</v>
      </c>
      <c r="J266" s="9">
        <v>0</v>
      </c>
      <c r="K266" s="9">
        <v>0</v>
      </c>
      <c r="L266" s="9">
        <v>0</v>
      </c>
      <c r="M266" s="88"/>
    </row>
    <row r="267" spans="1:13" ht="47.25" customHeight="1" x14ac:dyDescent="0.25">
      <c r="A267" s="42"/>
      <c r="B267" s="51"/>
      <c r="C267" s="48"/>
      <c r="D267" s="48"/>
      <c r="E267" s="45"/>
      <c r="F267" s="8" t="s">
        <v>49</v>
      </c>
      <c r="G267" s="9">
        <v>0</v>
      </c>
      <c r="H267" s="9">
        <v>0</v>
      </c>
      <c r="I267" s="9">
        <v>0</v>
      </c>
      <c r="J267" s="9">
        <v>0</v>
      </c>
      <c r="K267" s="9">
        <v>0</v>
      </c>
      <c r="L267" s="9">
        <v>0</v>
      </c>
      <c r="M267" s="88"/>
    </row>
    <row r="268" spans="1:13" ht="27.75" customHeight="1" x14ac:dyDescent="0.25">
      <c r="A268" s="42"/>
      <c r="B268" s="51"/>
      <c r="C268" s="48"/>
      <c r="D268" s="48"/>
      <c r="E268" s="45"/>
      <c r="F268" s="8" t="s">
        <v>48</v>
      </c>
      <c r="G268" s="9">
        <v>0</v>
      </c>
      <c r="H268" s="9">
        <v>0</v>
      </c>
      <c r="I268" s="9">
        <v>0</v>
      </c>
      <c r="J268" s="9">
        <v>0</v>
      </c>
      <c r="K268" s="9">
        <v>0</v>
      </c>
      <c r="L268" s="9">
        <v>0</v>
      </c>
      <c r="M268" s="88"/>
    </row>
    <row r="269" spans="1:13" ht="25.5" customHeight="1" x14ac:dyDescent="0.25">
      <c r="A269" s="43"/>
      <c r="B269" s="52"/>
      <c r="C269" s="49"/>
      <c r="D269" s="49"/>
      <c r="E269" s="46"/>
      <c r="F269" s="8" t="s">
        <v>2</v>
      </c>
      <c r="G269" s="9">
        <v>0</v>
      </c>
      <c r="H269" s="9">
        <v>0</v>
      </c>
      <c r="I269" s="9">
        <v>0</v>
      </c>
      <c r="J269" s="9">
        <v>0</v>
      </c>
      <c r="K269" s="9">
        <v>0</v>
      </c>
      <c r="L269" s="9">
        <v>0</v>
      </c>
      <c r="M269" s="89"/>
    </row>
    <row r="270" spans="1:13" ht="98.25" customHeight="1" x14ac:dyDescent="0.25">
      <c r="A270" s="41" t="s">
        <v>30</v>
      </c>
      <c r="B270" s="50" t="s">
        <v>76</v>
      </c>
      <c r="C270" s="47" t="s">
        <v>147</v>
      </c>
      <c r="D270" s="47" t="s">
        <v>225</v>
      </c>
      <c r="E270" s="44" t="s">
        <v>190</v>
      </c>
      <c r="F270" s="8" t="s">
        <v>0</v>
      </c>
      <c r="G270" s="9">
        <v>0</v>
      </c>
      <c r="H270" s="9">
        <v>0</v>
      </c>
      <c r="I270" s="9">
        <v>0</v>
      </c>
      <c r="J270" s="9">
        <v>0</v>
      </c>
      <c r="K270" s="9">
        <v>0</v>
      </c>
      <c r="L270" s="9">
        <v>0</v>
      </c>
      <c r="M270" s="115" t="s">
        <v>212</v>
      </c>
    </row>
    <row r="271" spans="1:13" ht="94.5" customHeight="1" x14ac:dyDescent="0.25">
      <c r="A271" s="42"/>
      <c r="B271" s="51"/>
      <c r="C271" s="48"/>
      <c r="D271" s="48"/>
      <c r="E271" s="45"/>
      <c r="F271" s="8" t="s">
        <v>1</v>
      </c>
      <c r="G271" s="9">
        <v>0</v>
      </c>
      <c r="H271" s="9">
        <v>0</v>
      </c>
      <c r="I271" s="9">
        <v>0</v>
      </c>
      <c r="L271" s="7"/>
      <c r="M271" s="116"/>
    </row>
    <row r="272" spans="1:13" ht="97.5" customHeight="1" x14ac:dyDescent="0.25">
      <c r="A272" s="42"/>
      <c r="B272" s="51"/>
      <c r="C272" s="48"/>
      <c r="D272" s="48"/>
      <c r="E272" s="45"/>
      <c r="F272" s="8" t="s">
        <v>49</v>
      </c>
      <c r="G272" s="9">
        <v>0</v>
      </c>
      <c r="H272" s="9">
        <v>0</v>
      </c>
      <c r="I272" s="9">
        <v>0</v>
      </c>
      <c r="J272" s="9">
        <v>0</v>
      </c>
      <c r="K272" s="9">
        <v>0</v>
      </c>
      <c r="L272" s="9">
        <v>0</v>
      </c>
      <c r="M272" s="116"/>
    </row>
    <row r="273" spans="1:13" ht="99" customHeight="1" x14ac:dyDescent="0.25">
      <c r="A273" s="42"/>
      <c r="B273" s="51"/>
      <c r="C273" s="48"/>
      <c r="D273" s="48"/>
      <c r="E273" s="45"/>
      <c r="F273" s="8" t="s">
        <v>48</v>
      </c>
      <c r="G273" s="9">
        <v>0</v>
      </c>
      <c r="H273" s="9">
        <v>0</v>
      </c>
      <c r="I273" s="9">
        <v>0</v>
      </c>
      <c r="J273" s="9">
        <v>0</v>
      </c>
      <c r="K273" s="9">
        <v>0</v>
      </c>
      <c r="L273" s="9">
        <v>0</v>
      </c>
      <c r="M273" s="116"/>
    </row>
    <row r="274" spans="1:13" ht="101.25" customHeight="1" x14ac:dyDescent="0.25">
      <c r="A274" s="42"/>
      <c r="B274" s="51"/>
      <c r="C274" s="48"/>
      <c r="D274" s="18"/>
      <c r="E274" s="45"/>
      <c r="F274" s="36" t="s">
        <v>2</v>
      </c>
      <c r="G274" s="16">
        <v>0</v>
      </c>
      <c r="H274" s="16">
        <v>0</v>
      </c>
      <c r="I274" s="16">
        <v>0</v>
      </c>
      <c r="J274" s="16">
        <v>0</v>
      </c>
      <c r="K274" s="16">
        <v>0</v>
      </c>
      <c r="L274" s="16">
        <v>0</v>
      </c>
      <c r="M274" s="116"/>
    </row>
    <row r="275" spans="1:13" ht="40.5" customHeight="1" x14ac:dyDescent="0.25">
      <c r="A275" s="60" t="s">
        <v>216</v>
      </c>
      <c r="B275" s="61"/>
      <c r="C275" s="61"/>
      <c r="D275" s="61"/>
      <c r="E275" s="61"/>
      <c r="F275" s="61"/>
      <c r="G275" s="61"/>
      <c r="H275" s="61"/>
      <c r="I275" s="61"/>
      <c r="J275" s="61"/>
      <c r="K275" s="61"/>
      <c r="L275" s="61"/>
      <c r="M275" s="62"/>
    </row>
    <row r="276" spans="1:13" ht="15.75" customHeight="1" x14ac:dyDescent="0.25">
      <c r="A276" s="60" t="s">
        <v>136</v>
      </c>
      <c r="B276" s="61"/>
      <c r="C276" s="61"/>
      <c r="D276" s="61"/>
      <c r="E276" s="61"/>
      <c r="F276" s="61"/>
      <c r="G276" s="61"/>
      <c r="H276" s="61"/>
      <c r="I276" s="61"/>
      <c r="J276" s="61"/>
      <c r="K276" s="61"/>
      <c r="L276" s="61"/>
      <c r="M276" s="62"/>
    </row>
    <row r="277" spans="1:13" ht="15" customHeight="1" x14ac:dyDescent="0.25">
      <c r="A277" s="41" t="s">
        <v>32</v>
      </c>
      <c r="B277" s="50" t="s">
        <v>217</v>
      </c>
      <c r="C277" s="47" t="s">
        <v>159</v>
      </c>
      <c r="D277" s="47" t="s">
        <v>225</v>
      </c>
      <c r="E277" s="44" t="s">
        <v>191</v>
      </c>
      <c r="F277" s="8" t="s">
        <v>0</v>
      </c>
      <c r="G277" s="9">
        <f>G278+G279+G280+G281</f>
        <v>2320</v>
      </c>
      <c r="H277" s="9">
        <f t="shared" ref="H277:L277" si="76">H278+H279+H280+H281</f>
        <v>2320</v>
      </c>
      <c r="I277" s="9">
        <f t="shared" si="76"/>
        <v>2190</v>
      </c>
      <c r="J277" s="9">
        <f t="shared" si="76"/>
        <v>2190</v>
      </c>
      <c r="K277" s="9">
        <f t="shared" si="76"/>
        <v>2190</v>
      </c>
      <c r="L277" s="9">
        <f t="shared" si="76"/>
        <v>0</v>
      </c>
      <c r="M277" s="87" t="s">
        <v>211</v>
      </c>
    </row>
    <row r="278" spans="1:13" ht="61.5" customHeight="1" x14ac:dyDescent="0.25">
      <c r="A278" s="42"/>
      <c r="B278" s="51"/>
      <c r="C278" s="48"/>
      <c r="D278" s="48"/>
      <c r="E278" s="45"/>
      <c r="F278" s="8" t="s">
        <v>1</v>
      </c>
      <c r="G278" s="9">
        <v>0</v>
      </c>
      <c r="H278" s="9">
        <v>0</v>
      </c>
      <c r="I278" s="9">
        <v>0</v>
      </c>
      <c r="J278" s="9">
        <v>0</v>
      </c>
      <c r="K278" s="9">
        <v>0</v>
      </c>
      <c r="L278" s="9">
        <v>0</v>
      </c>
      <c r="M278" s="88"/>
    </row>
    <row r="279" spans="1:13" ht="53.25" customHeight="1" x14ac:dyDescent="0.25">
      <c r="A279" s="42"/>
      <c r="B279" s="51"/>
      <c r="C279" s="48"/>
      <c r="D279" s="48"/>
      <c r="E279" s="45"/>
      <c r="F279" s="8" t="s">
        <v>49</v>
      </c>
      <c r="G279" s="9">
        <v>2320</v>
      </c>
      <c r="H279" s="9">
        <v>2320</v>
      </c>
      <c r="I279" s="9">
        <v>2190</v>
      </c>
      <c r="J279" s="9">
        <v>2190</v>
      </c>
      <c r="K279" s="9">
        <v>2190</v>
      </c>
      <c r="L279" s="9">
        <v>0</v>
      </c>
      <c r="M279" s="88"/>
    </row>
    <row r="280" spans="1:13" ht="30" x14ac:dyDescent="0.25">
      <c r="A280" s="42"/>
      <c r="B280" s="51"/>
      <c r="C280" s="48"/>
      <c r="D280" s="48"/>
      <c r="E280" s="45"/>
      <c r="F280" s="8" t="s">
        <v>48</v>
      </c>
      <c r="G280" s="9">
        <v>0</v>
      </c>
      <c r="H280" s="9">
        <v>0</v>
      </c>
      <c r="I280" s="9">
        <v>0</v>
      </c>
      <c r="J280" s="9">
        <v>0</v>
      </c>
      <c r="K280" s="9">
        <v>0</v>
      </c>
      <c r="L280" s="9">
        <v>0</v>
      </c>
      <c r="M280" s="88"/>
    </row>
    <row r="281" spans="1:13" ht="30" x14ac:dyDescent="0.25">
      <c r="A281" s="43"/>
      <c r="B281" s="52"/>
      <c r="C281" s="49"/>
      <c r="D281" s="49"/>
      <c r="E281" s="46"/>
      <c r="F281" s="36" t="s">
        <v>2</v>
      </c>
      <c r="G281" s="16">
        <v>0</v>
      </c>
      <c r="H281" s="16">
        <v>0</v>
      </c>
      <c r="I281" s="16">
        <v>0</v>
      </c>
      <c r="J281" s="16">
        <v>0</v>
      </c>
      <c r="K281" s="16">
        <v>0</v>
      </c>
      <c r="L281" s="16">
        <v>0</v>
      </c>
      <c r="M281" s="89"/>
    </row>
    <row r="282" spans="1:13" ht="60" customHeight="1" x14ac:dyDescent="0.25">
      <c r="A282" s="41" t="s">
        <v>33</v>
      </c>
      <c r="B282" s="50" t="s">
        <v>218</v>
      </c>
      <c r="C282" s="47" t="s">
        <v>147</v>
      </c>
      <c r="D282" s="47" t="s">
        <v>225</v>
      </c>
      <c r="E282" s="44" t="s">
        <v>193</v>
      </c>
      <c r="F282" s="8" t="s">
        <v>0</v>
      </c>
      <c r="G282" s="9">
        <v>0</v>
      </c>
      <c r="H282" s="9">
        <v>0</v>
      </c>
      <c r="I282" s="9">
        <v>0</v>
      </c>
      <c r="J282" s="9">
        <v>0</v>
      </c>
      <c r="K282" s="9">
        <v>0</v>
      </c>
      <c r="L282" s="9">
        <v>0</v>
      </c>
      <c r="M282" s="115" t="s">
        <v>214</v>
      </c>
    </row>
    <row r="283" spans="1:13" ht="66.75" customHeight="1" x14ac:dyDescent="0.25">
      <c r="A283" s="42"/>
      <c r="B283" s="51"/>
      <c r="C283" s="48"/>
      <c r="D283" s="48"/>
      <c r="E283" s="45"/>
      <c r="F283" s="8" t="s">
        <v>1</v>
      </c>
      <c r="G283" s="9">
        <v>0</v>
      </c>
      <c r="H283" s="9">
        <v>0</v>
      </c>
      <c r="I283" s="9">
        <v>0</v>
      </c>
      <c r="J283" s="9">
        <v>0</v>
      </c>
      <c r="K283" s="9">
        <v>0</v>
      </c>
      <c r="L283" s="9">
        <v>0</v>
      </c>
      <c r="M283" s="116"/>
    </row>
    <row r="284" spans="1:13" ht="55.5" customHeight="1" x14ac:dyDescent="0.25">
      <c r="A284" s="42"/>
      <c r="B284" s="51"/>
      <c r="C284" s="48"/>
      <c r="D284" s="48"/>
      <c r="E284" s="45"/>
      <c r="F284" s="8" t="s">
        <v>49</v>
      </c>
      <c r="G284" s="9">
        <v>0</v>
      </c>
      <c r="H284" s="9">
        <v>0</v>
      </c>
      <c r="I284" s="9">
        <v>0</v>
      </c>
      <c r="J284" s="9">
        <v>0</v>
      </c>
      <c r="K284" s="9">
        <v>0</v>
      </c>
      <c r="L284" s="9">
        <v>0</v>
      </c>
      <c r="M284" s="116"/>
    </row>
    <row r="285" spans="1:13" ht="66" customHeight="1" x14ac:dyDescent="0.25">
      <c r="A285" s="42"/>
      <c r="B285" s="51"/>
      <c r="C285" s="48"/>
      <c r="D285" s="48"/>
      <c r="E285" s="45"/>
      <c r="F285" s="8" t="s">
        <v>48</v>
      </c>
      <c r="G285" s="9">
        <v>0</v>
      </c>
      <c r="H285" s="9">
        <v>0</v>
      </c>
      <c r="I285" s="9">
        <v>0</v>
      </c>
      <c r="J285" s="9">
        <v>0</v>
      </c>
      <c r="K285" s="9">
        <v>0</v>
      </c>
      <c r="L285" s="9">
        <v>0</v>
      </c>
      <c r="M285" s="116"/>
    </row>
    <row r="286" spans="1:13" ht="54" customHeight="1" x14ac:dyDescent="0.25">
      <c r="A286" s="43"/>
      <c r="B286" s="52"/>
      <c r="C286" s="49"/>
      <c r="D286" s="49"/>
      <c r="E286" s="46"/>
      <c r="F286" s="8" t="s">
        <v>2</v>
      </c>
      <c r="G286" s="9">
        <v>0</v>
      </c>
      <c r="H286" s="9">
        <v>0</v>
      </c>
      <c r="I286" s="9">
        <v>0</v>
      </c>
      <c r="J286" s="9">
        <v>0</v>
      </c>
      <c r="K286" s="9">
        <v>0</v>
      </c>
      <c r="L286" s="9">
        <v>0</v>
      </c>
      <c r="M286" s="126"/>
    </row>
    <row r="287" spans="1:13" x14ac:dyDescent="0.25">
      <c r="A287" s="123" t="s">
        <v>141</v>
      </c>
      <c r="B287" s="124"/>
      <c r="C287" s="124"/>
      <c r="D287" s="124"/>
      <c r="E287" s="124"/>
      <c r="F287" s="124"/>
      <c r="G287" s="124"/>
      <c r="H287" s="124"/>
      <c r="I287" s="124"/>
      <c r="J287" s="124"/>
      <c r="K287" s="124"/>
      <c r="L287" s="124"/>
      <c r="M287" s="125"/>
    </row>
    <row r="288" spans="1:13" x14ac:dyDescent="0.25">
      <c r="A288" s="123" t="s">
        <v>142</v>
      </c>
      <c r="B288" s="124"/>
      <c r="C288" s="124"/>
      <c r="D288" s="124"/>
      <c r="E288" s="124"/>
      <c r="F288" s="124"/>
      <c r="G288" s="124"/>
      <c r="H288" s="124"/>
      <c r="I288" s="124"/>
      <c r="J288" s="124"/>
      <c r="K288" s="124"/>
      <c r="L288" s="124"/>
      <c r="M288" s="125"/>
    </row>
    <row r="289" spans="1:13" ht="15.75" customHeight="1" x14ac:dyDescent="0.25">
      <c r="A289" s="41" t="s">
        <v>31</v>
      </c>
      <c r="B289" s="50" t="s">
        <v>58</v>
      </c>
      <c r="C289" s="47" t="s">
        <v>147</v>
      </c>
      <c r="D289" s="47" t="s">
        <v>225</v>
      </c>
      <c r="E289" s="44" t="s">
        <v>192</v>
      </c>
      <c r="F289" s="8" t="s">
        <v>0</v>
      </c>
      <c r="G289" s="9">
        <f t="shared" ref="G289:L293" si="77">G294+G299+G282</f>
        <v>0</v>
      </c>
      <c r="H289" s="9">
        <f t="shared" si="77"/>
        <v>0</v>
      </c>
      <c r="I289" s="9">
        <f t="shared" si="77"/>
        <v>0</v>
      </c>
      <c r="J289" s="9">
        <f t="shared" si="77"/>
        <v>0</v>
      </c>
      <c r="K289" s="9">
        <f t="shared" si="77"/>
        <v>0</v>
      </c>
      <c r="L289" s="9">
        <f t="shared" si="77"/>
        <v>0</v>
      </c>
      <c r="M289" s="117" t="s">
        <v>152</v>
      </c>
    </row>
    <row r="290" spans="1:13" ht="45" x14ac:dyDescent="0.25">
      <c r="A290" s="42"/>
      <c r="B290" s="51"/>
      <c r="C290" s="48"/>
      <c r="D290" s="48"/>
      <c r="E290" s="45"/>
      <c r="F290" s="8" t="s">
        <v>1</v>
      </c>
      <c r="G290" s="9">
        <f t="shared" si="77"/>
        <v>0</v>
      </c>
      <c r="H290" s="9">
        <f>H295</f>
        <v>0</v>
      </c>
      <c r="I290" s="9">
        <f t="shared" si="77"/>
        <v>0</v>
      </c>
      <c r="J290" s="9">
        <f t="shared" si="77"/>
        <v>0</v>
      </c>
      <c r="K290" s="9">
        <f t="shared" si="77"/>
        <v>0</v>
      </c>
      <c r="L290" s="9">
        <f t="shared" si="77"/>
        <v>0</v>
      </c>
      <c r="M290" s="117"/>
    </row>
    <row r="291" spans="1:13" ht="45" x14ac:dyDescent="0.25">
      <c r="A291" s="42"/>
      <c r="B291" s="51"/>
      <c r="C291" s="48"/>
      <c r="D291" s="48"/>
      <c r="E291" s="45"/>
      <c r="F291" s="8" t="s">
        <v>49</v>
      </c>
      <c r="G291" s="9">
        <f t="shared" si="77"/>
        <v>0</v>
      </c>
      <c r="H291" s="9">
        <f>H296</f>
        <v>0</v>
      </c>
      <c r="I291" s="9">
        <f t="shared" si="77"/>
        <v>0</v>
      </c>
      <c r="J291" s="9">
        <f t="shared" si="77"/>
        <v>0</v>
      </c>
      <c r="K291" s="9">
        <f t="shared" si="77"/>
        <v>0</v>
      </c>
      <c r="L291" s="9">
        <f t="shared" si="77"/>
        <v>0</v>
      </c>
      <c r="M291" s="117"/>
    </row>
    <row r="292" spans="1:13" ht="15" customHeight="1" x14ac:dyDescent="0.25">
      <c r="A292" s="42"/>
      <c r="B292" s="51"/>
      <c r="C292" s="48"/>
      <c r="D292" s="48"/>
      <c r="E292" s="45"/>
      <c r="F292" s="8" t="s">
        <v>48</v>
      </c>
      <c r="G292" s="9">
        <f t="shared" si="77"/>
        <v>0</v>
      </c>
      <c r="H292" s="9">
        <f t="shared" si="77"/>
        <v>0</v>
      </c>
      <c r="I292" s="9">
        <f t="shared" si="77"/>
        <v>0</v>
      </c>
      <c r="J292" s="9">
        <f t="shared" si="77"/>
        <v>0</v>
      </c>
      <c r="K292" s="9">
        <f t="shared" si="77"/>
        <v>0</v>
      </c>
      <c r="L292" s="7"/>
      <c r="M292" s="117"/>
    </row>
    <row r="293" spans="1:13" ht="30" x14ac:dyDescent="0.25">
      <c r="A293" s="43"/>
      <c r="B293" s="52"/>
      <c r="C293" s="49"/>
      <c r="D293" s="49"/>
      <c r="E293" s="46"/>
      <c r="F293" s="8" t="s">
        <v>2</v>
      </c>
      <c r="G293" s="9">
        <f t="shared" si="77"/>
        <v>0</v>
      </c>
      <c r="H293" s="9">
        <f t="shared" si="77"/>
        <v>0</v>
      </c>
      <c r="I293" s="9">
        <f t="shared" si="77"/>
        <v>0</v>
      </c>
      <c r="J293" s="9">
        <f t="shared" si="77"/>
        <v>0</v>
      </c>
      <c r="K293" s="9">
        <f t="shared" si="77"/>
        <v>0</v>
      </c>
      <c r="L293" s="9">
        <f t="shared" si="77"/>
        <v>0</v>
      </c>
      <c r="M293" s="117"/>
    </row>
    <row r="294" spans="1:13" ht="30" customHeight="1" x14ac:dyDescent="0.25">
      <c r="A294" s="41" t="s">
        <v>32</v>
      </c>
      <c r="B294" s="50" t="s">
        <v>106</v>
      </c>
      <c r="C294" s="47" t="s">
        <v>147</v>
      </c>
      <c r="D294" s="47" t="s">
        <v>225</v>
      </c>
      <c r="E294" s="44" t="s">
        <v>192</v>
      </c>
      <c r="F294" s="8" t="s">
        <v>0</v>
      </c>
      <c r="G294" s="9">
        <f>G295+G296+G297+G298</f>
        <v>0</v>
      </c>
      <c r="H294" s="9">
        <f t="shared" ref="H294:L294" si="78">H295+H296+H297+H298</f>
        <v>0</v>
      </c>
      <c r="I294" s="9">
        <f t="shared" si="78"/>
        <v>0</v>
      </c>
      <c r="J294" s="9">
        <f t="shared" si="78"/>
        <v>0</v>
      </c>
      <c r="K294" s="9">
        <f t="shared" si="78"/>
        <v>0</v>
      </c>
      <c r="L294" s="9">
        <f t="shared" si="78"/>
        <v>0</v>
      </c>
      <c r="M294" s="117"/>
    </row>
    <row r="295" spans="1:13" ht="54.75" customHeight="1" x14ac:dyDescent="0.25">
      <c r="A295" s="42"/>
      <c r="B295" s="51"/>
      <c r="C295" s="48"/>
      <c r="D295" s="48"/>
      <c r="E295" s="45"/>
      <c r="F295" s="8" t="s">
        <v>1</v>
      </c>
      <c r="G295" s="9">
        <v>0</v>
      </c>
      <c r="H295" s="9">
        <v>0</v>
      </c>
      <c r="I295" s="9">
        <v>0</v>
      </c>
      <c r="J295" s="9">
        <v>0</v>
      </c>
      <c r="K295" s="9">
        <v>0</v>
      </c>
      <c r="L295" s="9">
        <v>0</v>
      </c>
      <c r="M295" s="117"/>
    </row>
    <row r="296" spans="1:13" ht="45" x14ac:dyDescent="0.25">
      <c r="A296" s="42"/>
      <c r="B296" s="51"/>
      <c r="C296" s="48"/>
      <c r="D296" s="48"/>
      <c r="E296" s="45"/>
      <c r="F296" s="8" t="s">
        <v>49</v>
      </c>
      <c r="G296" s="9">
        <v>0</v>
      </c>
      <c r="H296" s="9">
        <v>0</v>
      </c>
      <c r="I296" s="9">
        <v>0</v>
      </c>
      <c r="J296" s="9">
        <v>0</v>
      </c>
      <c r="K296" s="9">
        <v>0</v>
      </c>
      <c r="L296" s="9">
        <v>0</v>
      </c>
      <c r="M296" s="117"/>
    </row>
    <row r="297" spans="1:13" ht="30" x14ac:dyDescent="0.25">
      <c r="A297" s="42"/>
      <c r="B297" s="51"/>
      <c r="C297" s="48"/>
      <c r="D297" s="48"/>
      <c r="E297" s="45"/>
      <c r="F297" s="8" t="s">
        <v>48</v>
      </c>
      <c r="G297" s="9">
        <v>0</v>
      </c>
      <c r="H297" s="9">
        <v>0</v>
      </c>
      <c r="I297" s="9">
        <v>0</v>
      </c>
      <c r="J297" s="9">
        <v>0</v>
      </c>
      <c r="K297" s="9">
        <v>0</v>
      </c>
      <c r="L297" s="9">
        <v>0</v>
      </c>
      <c r="M297" s="117"/>
    </row>
    <row r="298" spans="1:13" ht="51" customHeight="1" x14ac:dyDescent="0.25">
      <c r="A298" s="43"/>
      <c r="B298" s="52"/>
      <c r="C298" s="49"/>
      <c r="D298" s="49"/>
      <c r="E298" s="46"/>
      <c r="F298" s="8" t="s">
        <v>2</v>
      </c>
      <c r="G298" s="9">
        <v>0</v>
      </c>
      <c r="H298" s="9">
        <v>0</v>
      </c>
      <c r="I298" s="9">
        <v>0</v>
      </c>
      <c r="J298" s="9">
        <v>0</v>
      </c>
      <c r="K298" s="9">
        <v>0</v>
      </c>
      <c r="L298" s="9">
        <v>0</v>
      </c>
      <c r="M298" s="117"/>
    </row>
    <row r="299" spans="1:13" ht="17.25" customHeight="1" x14ac:dyDescent="0.25">
      <c r="A299" s="41" t="s">
        <v>33</v>
      </c>
      <c r="B299" s="50" t="s">
        <v>77</v>
      </c>
      <c r="C299" s="47" t="s">
        <v>147</v>
      </c>
      <c r="D299" s="47" t="s">
        <v>225</v>
      </c>
      <c r="E299" s="44" t="s">
        <v>213</v>
      </c>
      <c r="F299" s="8" t="s">
        <v>0</v>
      </c>
      <c r="G299" s="9">
        <v>0</v>
      </c>
      <c r="H299" s="9">
        <v>0</v>
      </c>
      <c r="I299" s="9">
        <v>0</v>
      </c>
      <c r="J299" s="9">
        <v>0</v>
      </c>
      <c r="K299" s="9">
        <v>0</v>
      </c>
      <c r="L299" s="9">
        <v>0</v>
      </c>
      <c r="M299" s="117"/>
    </row>
    <row r="300" spans="1:13" ht="45" x14ac:dyDescent="0.25">
      <c r="A300" s="42"/>
      <c r="B300" s="51"/>
      <c r="C300" s="48"/>
      <c r="D300" s="48"/>
      <c r="E300" s="45"/>
      <c r="F300" s="8" t="s">
        <v>1</v>
      </c>
      <c r="G300" s="9">
        <v>0</v>
      </c>
      <c r="H300" s="9">
        <v>0</v>
      </c>
      <c r="I300" s="9">
        <v>0</v>
      </c>
      <c r="J300" s="9">
        <v>0</v>
      </c>
      <c r="K300" s="9">
        <v>0</v>
      </c>
      <c r="L300" s="9">
        <v>0</v>
      </c>
      <c r="M300" s="117"/>
    </row>
    <row r="301" spans="1:13" ht="45" x14ac:dyDescent="0.25">
      <c r="A301" s="42"/>
      <c r="B301" s="51"/>
      <c r="C301" s="48"/>
      <c r="D301" s="48"/>
      <c r="E301" s="45"/>
      <c r="F301" s="8" t="s">
        <v>49</v>
      </c>
      <c r="G301" s="9">
        <v>0</v>
      </c>
      <c r="H301" s="9">
        <v>0</v>
      </c>
      <c r="I301" s="9">
        <v>0</v>
      </c>
      <c r="J301" s="9">
        <v>0</v>
      </c>
      <c r="K301" s="9">
        <v>0</v>
      </c>
      <c r="L301" s="9">
        <v>0</v>
      </c>
      <c r="M301" s="117"/>
    </row>
    <row r="302" spans="1:13" ht="30" x14ac:dyDescent="0.25">
      <c r="A302" s="42"/>
      <c r="B302" s="51"/>
      <c r="C302" s="48"/>
      <c r="D302" s="48"/>
      <c r="E302" s="45"/>
      <c r="F302" s="8" t="s">
        <v>48</v>
      </c>
      <c r="G302" s="9">
        <v>0</v>
      </c>
      <c r="H302" s="9">
        <v>0</v>
      </c>
      <c r="I302" s="9">
        <v>0</v>
      </c>
      <c r="J302" s="9">
        <v>0</v>
      </c>
      <c r="K302" s="9">
        <v>0</v>
      </c>
      <c r="L302" s="9">
        <v>0</v>
      </c>
      <c r="M302" s="117"/>
    </row>
    <row r="303" spans="1:13" ht="30" x14ac:dyDescent="0.25">
      <c r="A303" s="43"/>
      <c r="B303" s="52"/>
      <c r="C303" s="49"/>
      <c r="D303" s="49"/>
      <c r="E303" s="46"/>
      <c r="F303" s="8" t="s">
        <v>2</v>
      </c>
      <c r="G303" s="9">
        <v>0</v>
      </c>
      <c r="H303" s="9">
        <v>0</v>
      </c>
      <c r="I303" s="9">
        <v>0</v>
      </c>
      <c r="J303" s="9">
        <v>0</v>
      </c>
      <c r="K303" s="9">
        <v>0</v>
      </c>
      <c r="L303" s="9">
        <v>0</v>
      </c>
      <c r="M303" s="117"/>
    </row>
    <row r="304" spans="1:13" ht="17.25" customHeight="1" x14ac:dyDescent="0.25">
      <c r="A304" s="41" t="s">
        <v>34</v>
      </c>
      <c r="B304" s="50" t="s">
        <v>107</v>
      </c>
      <c r="C304" s="47" t="s">
        <v>147</v>
      </c>
      <c r="D304" s="47" t="s">
        <v>225</v>
      </c>
      <c r="E304" s="44" t="s">
        <v>190</v>
      </c>
      <c r="F304" s="8" t="s">
        <v>0</v>
      </c>
      <c r="G304" s="9">
        <f>G309</f>
        <v>594.99</v>
      </c>
      <c r="H304" s="9">
        <f>H309</f>
        <v>594.99</v>
      </c>
      <c r="I304" s="9">
        <f>I309</f>
        <v>3382.86</v>
      </c>
      <c r="J304" s="9">
        <f t="shared" ref="J304:L306" ca="1" si="79">J309</f>
        <v>2968.27</v>
      </c>
      <c r="K304" s="9">
        <f t="shared" ca="1" si="79"/>
        <v>2968.27</v>
      </c>
      <c r="L304" s="9">
        <f t="shared" si="79"/>
        <v>4228.57</v>
      </c>
      <c r="M304" s="127" t="s">
        <v>156</v>
      </c>
    </row>
    <row r="305" spans="1:13" ht="48.75" customHeight="1" x14ac:dyDescent="0.25">
      <c r="A305" s="42"/>
      <c r="B305" s="51"/>
      <c r="C305" s="48"/>
      <c r="D305" s="48"/>
      <c r="E305" s="45"/>
      <c r="F305" s="8" t="s">
        <v>1</v>
      </c>
      <c r="G305" s="9">
        <f>G310</f>
        <v>583.09</v>
      </c>
      <c r="H305" s="9">
        <f t="shared" ref="H305:I306" si="80">H310</f>
        <v>583.09</v>
      </c>
      <c r="I305" s="9">
        <f t="shared" si="80"/>
        <v>3315.2028</v>
      </c>
      <c r="J305" s="9">
        <f t="shared" si="79"/>
        <v>2908.91</v>
      </c>
      <c r="K305" s="9">
        <f t="shared" si="79"/>
        <v>2908.91</v>
      </c>
      <c r="L305" s="9">
        <f t="shared" si="79"/>
        <v>4143.9985999999999</v>
      </c>
      <c r="M305" s="128"/>
    </row>
    <row r="306" spans="1:13" ht="53.25" customHeight="1" x14ac:dyDescent="0.25">
      <c r="A306" s="42"/>
      <c r="B306" s="51"/>
      <c r="C306" s="48"/>
      <c r="D306" s="48"/>
      <c r="E306" s="45"/>
      <c r="F306" s="8" t="s">
        <v>49</v>
      </c>
      <c r="G306" s="9">
        <f>G311</f>
        <v>11.899999999999977</v>
      </c>
      <c r="H306" s="9">
        <f t="shared" si="80"/>
        <v>11.9</v>
      </c>
      <c r="I306" s="9">
        <f t="shared" si="80"/>
        <v>67.657200000000103</v>
      </c>
      <c r="J306" s="9">
        <f t="shared" ca="1" si="79"/>
        <v>59.36</v>
      </c>
      <c r="K306" s="9">
        <f t="shared" ca="1" si="79"/>
        <v>59.36</v>
      </c>
      <c r="L306" s="9">
        <f t="shared" si="79"/>
        <v>84.571399999999812</v>
      </c>
      <c r="M306" s="128"/>
    </row>
    <row r="307" spans="1:13" ht="30" x14ac:dyDescent="0.25">
      <c r="A307" s="42"/>
      <c r="B307" s="51"/>
      <c r="C307" s="48"/>
      <c r="D307" s="48"/>
      <c r="E307" s="45"/>
      <c r="F307" s="8" t="s">
        <v>48</v>
      </c>
      <c r="G307" s="9">
        <v>0</v>
      </c>
      <c r="H307" s="9">
        <v>0</v>
      </c>
      <c r="I307" s="9">
        <v>0</v>
      </c>
      <c r="J307" s="9">
        <v>0</v>
      </c>
      <c r="K307" s="9">
        <v>0</v>
      </c>
      <c r="L307" s="9">
        <v>0</v>
      </c>
      <c r="M307" s="128"/>
    </row>
    <row r="308" spans="1:13" ht="30" x14ac:dyDescent="0.25">
      <c r="A308" s="43"/>
      <c r="B308" s="52"/>
      <c r="C308" s="49"/>
      <c r="D308" s="49"/>
      <c r="E308" s="46"/>
      <c r="F308" s="8" t="s">
        <v>2</v>
      </c>
      <c r="G308" s="9">
        <v>0</v>
      </c>
      <c r="H308" s="9">
        <v>0</v>
      </c>
      <c r="I308" s="9">
        <v>0</v>
      </c>
      <c r="J308" s="9">
        <v>0</v>
      </c>
      <c r="K308" s="9">
        <v>0</v>
      </c>
      <c r="L308" s="9">
        <v>0</v>
      </c>
      <c r="M308" s="128"/>
    </row>
    <row r="309" spans="1:13" ht="18.75" customHeight="1" x14ac:dyDescent="0.25">
      <c r="A309" s="41" t="s">
        <v>35</v>
      </c>
      <c r="B309" s="50" t="s">
        <v>108</v>
      </c>
      <c r="C309" s="47" t="s">
        <v>147</v>
      </c>
      <c r="D309" s="47" t="s">
        <v>225</v>
      </c>
      <c r="E309" s="44" t="s">
        <v>232</v>
      </c>
      <c r="F309" s="8" t="s">
        <v>0</v>
      </c>
      <c r="G309" s="9">
        <f>G310+G311</f>
        <v>594.99</v>
      </c>
      <c r="H309" s="9">
        <f>H310+H311</f>
        <v>594.99</v>
      </c>
      <c r="I309" s="9">
        <v>3382.86</v>
      </c>
      <c r="J309" s="9">
        <f t="shared" ref="J309:K309" ca="1" si="81">J310+J311</f>
        <v>2968.27</v>
      </c>
      <c r="K309" s="9">
        <f t="shared" ca="1" si="81"/>
        <v>2968.27</v>
      </c>
      <c r="L309" s="9">
        <v>4228.57</v>
      </c>
      <c r="M309" s="128"/>
    </row>
    <row r="310" spans="1:13" ht="51" customHeight="1" x14ac:dyDescent="0.25">
      <c r="A310" s="42"/>
      <c r="B310" s="51"/>
      <c r="C310" s="48"/>
      <c r="D310" s="48"/>
      <c r="E310" s="45"/>
      <c r="F310" s="8" t="s">
        <v>1</v>
      </c>
      <c r="G310" s="9">
        <v>583.09</v>
      </c>
      <c r="H310" s="9">
        <v>583.09</v>
      </c>
      <c r="I310" s="9">
        <f>3382.86*98%</f>
        <v>3315.2028</v>
      </c>
      <c r="J310" s="9">
        <v>2908.91</v>
      </c>
      <c r="K310" s="9">
        <v>2908.91</v>
      </c>
      <c r="L310" s="9">
        <f>4228.57*98%</f>
        <v>4143.9985999999999</v>
      </c>
      <c r="M310" s="128"/>
    </row>
    <row r="311" spans="1:13" ht="48" customHeight="1" x14ac:dyDescent="0.25">
      <c r="A311" s="42"/>
      <c r="B311" s="51"/>
      <c r="C311" s="48"/>
      <c r="D311" s="48"/>
      <c r="E311" s="45"/>
      <c r="F311" s="8" t="s">
        <v>49</v>
      </c>
      <c r="G311" s="9">
        <f>594.99-583.09</f>
        <v>11.899999999999977</v>
      </c>
      <c r="H311" s="9">
        <v>11.9</v>
      </c>
      <c r="I311" s="9">
        <f t="shared" ref="I311:L311" si="82">I309-I310</f>
        <v>67.657200000000103</v>
      </c>
      <c r="J311" s="9">
        <f t="shared" ca="1" si="82"/>
        <v>67.657200000000103</v>
      </c>
      <c r="K311" s="9">
        <f t="shared" ca="1" si="82"/>
        <v>67.657200000000103</v>
      </c>
      <c r="L311" s="9">
        <f t="shared" si="82"/>
        <v>84.571399999999812</v>
      </c>
      <c r="M311" s="128"/>
    </row>
    <row r="312" spans="1:13" ht="30" x14ac:dyDescent="0.25">
      <c r="A312" s="42"/>
      <c r="B312" s="51"/>
      <c r="C312" s="48"/>
      <c r="D312" s="48"/>
      <c r="E312" s="45"/>
      <c r="F312" s="8" t="s">
        <v>48</v>
      </c>
      <c r="G312" s="9">
        <v>0</v>
      </c>
      <c r="H312" s="9">
        <v>0</v>
      </c>
      <c r="I312" s="9">
        <v>0</v>
      </c>
      <c r="J312" s="9">
        <v>0</v>
      </c>
      <c r="K312" s="9">
        <v>0</v>
      </c>
      <c r="L312" s="9">
        <v>0</v>
      </c>
      <c r="M312" s="128"/>
    </row>
    <row r="313" spans="1:13" ht="30" x14ac:dyDescent="0.25">
      <c r="A313" s="43"/>
      <c r="B313" s="52"/>
      <c r="C313" s="49"/>
      <c r="D313" s="49"/>
      <c r="E313" s="46"/>
      <c r="F313" s="8" t="s">
        <v>2</v>
      </c>
      <c r="G313" s="9">
        <v>0</v>
      </c>
      <c r="H313" s="9">
        <v>0</v>
      </c>
      <c r="I313" s="9">
        <v>0</v>
      </c>
      <c r="J313" s="9">
        <v>0</v>
      </c>
      <c r="K313" s="9">
        <v>0</v>
      </c>
      <c r="L313" s="9">
        <v>0</v>
      </c>
      <c r="M313" s="129"/>
    </row>
    <row r="314" spans="1:13" ht="15" customHeight="1" x14ac:dyDescent="0.25">
      <c r="A314" s="41" t="s">
        <v>36</v>
      </c>
      <c r="B314" s="53" t="s">
        <v>17</v>
      </c>
      <c r="C314" s="47" t="s">
        <v>148</v>
      </c>
      <c r="D314" s="47" t="s">
        <v>225</v>
      </c>
      <c r="E314" s="41" t="s">
        <v>194</v>
      </c>
      <c r="F314" s="8" t="s">
        <v>0</v>
      </c>
      <c r="G314" s="29">
        <f t="shared" ref="G314:L318" si="83">G319+G339+G344+G349</f>
        <v>36313.920000000006</v>
      </c>
      <c r="H314" s="29">
        <f t="shared" si="83"/>
        <v>36058.25</v>
      </c>
      <c r="I314" s="29">
        <f t="shared" si="83"/>
        <v>44977.909999999996</v>
      </c>
      <c r="J314" s="29">
        <f t="shared" si="83"/>
        <v>0</v>
      </c>
      <c r="K314" s="29">
        <f t="shared" si="83"/>
        <v>0</v>
      </c>
      <c r="L314" s="29">
        <f t="shared" si="83"/>
        <v>47147.75</v>
      </c>
      <c r="M314" s="34"/>
    </row>
    <row r="315" spans="1:13" ht="44.25" customHeight="1" x14ac:dyDescent="0.25">
      <c r="A315" s="42"/>
      <c r="B315" s="54"/>
      <c r="C315" s="48"/>
      <c r="D315" s="48"/>
      <c r="E315" s="42"/>
      <c r="F315" s="8" t="s">
        <v>1</v>
      </c>
      <c r="G315" s="9">
        <f t="shared" si="83"/>
        <v>0</v>
      </c>
      <c r="H315" s="9">
        <f t="shared" si="83"/>
        <v>0</v>
      </c>
      <c r="I315" s="9">
        <f t="shared" si="83"/>
        <v>0</v>
      </c>
      <c r="J315" s="9">
        <f t="shared" si="83"/>
        <v>0</v>
      </c>
      <c r="K315" s="9">
        <f t="shared" si="83"/>
        <v>0</v>
      </c>
      <c r="L315" s="9">
        <f t="shared" si="83"/>
        <v>0</v>
      </c>
      <c r="M315" s="34"/>
    </row>
    <row r="316" spans="1:13" ht="47.25" customHeight="1" x14ac:dyDescent="0.25">
      <c r="A316" s="42"/>
      <c r="B316" s="54"/>
      <c r="C316" s="48"/>
      <c r="D316" s="48"/>
      <c r="E316" s="42"/>
      <c r="F316" s="8" t="s">
        <v>49</v>
      </c>
      <c r="G316" s="9">
        <f t="shared" si="83"/>
        <v>4680.8</v>
      </c>
      <c r="H316" s="9">
        <f t="shared" si="83"/>
        <v>4580.8</v>
      </c>
      <c r="I316" s="9">
        <f t="shared" si="83"/>
        <v>7937.06</v>
      </c>
      <c r="J316" s="9">
        <f t="shared" si="83"/>
        <v>0</v>
      </c>
      <c r="K316" s="9">
        <f t="shared" si="83"/>
        <v>0</v>
      </c>
      <c r="L316" s="9">
        <f t="shared" si="83"/>
        <v>8254.92</v>
      </c>
      <c r="M316" s="34"/>
    </row>
    <row r="317" spans="1:13" ht="30" x14ac:dyDescent="0.25">
      <c r="A317" s="42"/>
      <c r="B317" s="54"/>
      <c r="C317" s="48"/>
      <c r="D317" s="48"/>
      <c r="E317" s="42"/>
      <c r="F317" s="8" t="s">
        <v>48</v>
      </c>
      <c r="G317" s="9">
        <f>G322+G342+G347+G352</f>
        <v>31633.120000000003</v>
      </c>
      <c r="H317" s="9">
        <f t="shared" si="83"/>
        <v>31477.449999999997</v>
      </c>
      <c r="I317" s="9">
        <f t="shared" si="83"/>
        <v>37040.85</v>
      </c>
      <c r="J317" s="9">
        <f t="shared" si="83"/>
        <v>0</v>
      </c>
      <c r="K317" s="9">
        <f t="shared" si="83"/>
        <v>0</v>
      </c>
      <c r="L317" s="9">
        <f t="shared" si="83"/>
        <v>38892.83</v>
      </c>
      <c r="M317" s="34"/>
    </row>
    <row r="318" spans="1:13" ht="30" x14ac:dyDescent="0.25">
      <c r="A318" s="43"/>
      <c r="B318" s="55"/>
      <c r="C318" s="49"/>
      <c r="D318" s="49"/>
      <c r="E318" s="43"/>
      <c r="F318" s="8" t="s">
        <v>2</v>
      </c>
      <c r="G318" s="9">
        <v>0</v>
      </c>
      <c r="H318" s="9">
        <f t="shared" si="83"/>
        <v>0</v>
      </c>
      <c r="I318" s="9">
        <f t="shared" si="83"/>
        <v>0</v>
      </c>
      <c r="J318" s="9">
        <f t="shared" si="83"/>
        <v>0</v>
      </c>
      <c r="K318" s="9">
        <f t="shared" si="83"/>
        <v>0</v>
      </c>
      <c r="L318" s="9">
        <f t="shared" si="83"/>
        <v>0</v>
      </c>
      <c r="M318" s="34"/>
    </row>
    <row r="319" spans="1:13" ht="15.75" customHeight="1" x14ac:dyDescent="0.25">
      <c r="A319" s="41" t="s">
        <v>37</v>
      </c>
      <c r="B319" s="53" t="s">
        <v>51</v>
      </c>
      <c r="C319" s="47" t="s">
        <v>148</v>
      </c>
      <c r="D319" s="47" t="s">
        <v>225</v>
      </c>
      <c r="E319" s="41" t="s">
        <v>195</v>
      </c>
      <c r="F319" s="8" t="s">
        <v>0</v>
      </c>
      <c r="G319" s="9">
        <f t="shared" ref="G319:L323" si="84">G324+G329+G334</f>
        <v>31511.120000000003</v>
      </c>
      <c r="H319" s="9">
        <f t="shared" si="84"/>
        <v>31359.499999999996</v>
      </c>
      <c r="I319" s="9">
        <f t="shared" si="84"/>
        <v>36871.96</v>
      </c>
      <c r="J319" s="9">
        <f t="shared" si="84"/>
        <v>0</v>
      </c>
      <c r="K319" s="9">
        <f t="shared" si="84"/>
        <v>0</v>
      </c>
      <c r="L319" s="9">
        <f t="shared" si="84"/>
        <v>38723.94</v>
      </c>
      <c r="M319" s="34"/>
    </row>
    <row r="320" spans="1:13" ht="48" customHeight="1" x14ac:dyDescent="0.25">
      <c r="A320" s="42"/>
      <c r="B320" s="54"/>
      <c r="C320" s="48"/>
      <c r="D320" s="48"/>
      <c r="E320" s="42"/>
      <c r="F320" s="8" t="s">
        <v>1</v>
      </c>
      <c r="G320" s="9">
        <f t="shared" si="84"/>
        <v>0</v>
      </c>
      <c r="H320" s="9">
        <f t="shared" si="84"/>
        <v>0</v>
      </c>
      <c r="I320" s="9">
        <f t="shared" si="84"/>
        <v>0</v>
      </c>
      <c r="J320" s="9">
        <f t="shared" si="84"/>
        <v>0</v>
      </c>
      <c r="K320" s="9">
        <f t="shared" si="84"/>
        <v>0</v>
      </c>
      <c r="L320" s="9">
        <f t="shared" si="84"/>
        <v>0</v>
      </c>
      <c r="M320" s="34"/>
    </row>
    <row r="321" spans="1:13" ht="48.75" customHeight="1" x14ac:dyDescent="0.25">
      <c r="A321" s="42"/>
      <c r="B321" s="54"/>
      <c r="C321" s="48"/>
      <c r="D321" s="48"/>
      <c r="E321" s="42"/>
      <c r="F321" s="8" t="s">
        <v>49</v>
      </c>
      <c r="G321" s="9">
        <f t="shared" si="84"/>
        <v>0</v>
      </c>
      <c r="H321" s="9">
        <f t="shared" si="84"/>
        <v>0</v>
      </c>
      <c r="I321" s="9">
        <f t="shared" si="84"/>
        <v>0</v>
      </c>
      <c r="J321" s="9">
        <f t="shared" si="84"/>
        <v>0</v>
      </c>
      <c r="K321" s="9">
        <f t="shared" si="84"/>
        <v>0</v>
      </c>
      <c r="L321" s="9">
        <f t="shared" si="84"/>
        <v>0</v>
      </c>
      <c r="M321" s="34"/>
    </row>
    <row r="322" spans="1:13" ht="30" x14ac:dyDescent="0.25">
      <c r="A322" s="42"/>
      <c r="B322" s="54"/>
      <c r="C322" s="48"/>
      <c r="D322" s="48"/>
      <c r="E322" s="42"/>
      <c r="F322" s="8" t="s">
        <v>48</v>
      </c>
      <c r="G322" s="9">
        <f>G327+G332+G337</f>
        <v>31511.120000000003</v>
      </c>
      <c r="H322" s="9">
        <f t="shared" si="84"/>
        <v>31359.499999999996</v>
      </c>
      <c r="I322" s="9">
        <f t="shared" si="84"/>
        <v>36871.96</v>
      </c>
      <c r="J322" s="9">
        <f t="shared" si="84"/>
        <v>0</v>
      </c>
      <c r="K322" s="9">
        <f t="shared" si="84"/>
        <v>0</v>
      </c>
      <c r="L322" s="9">
        <f t="shared" si="84"/>
        <v>38723.94</v>
      </c>
      <c r="M322" s="34"/>
    </row>
    <row r="323" spans="1:13" ht="30" x14ac:dyDescent="0.25">
      <c r="A323" s="43"/>
      <c r="B323" s="55"/>
      <c r="C323" s="49"/>
      <c r="D323" s="49"/>
      <c r="E323" s="43"/>
      <c r="F323" s="8" t="s">
        <v>2</v>
      </c>
      <c r="G323" s="9">
        <f t="shared" si="84"/>
        <v>0</v>
      </c>
      <c r="H323" s="9">
        <f t="shared" si="84"/>
        <v>0</v>
      </c>
      <c r="I323" s="9">
        <f t="shared" si="84"/>
        <v>0</v>
      </c>
      <c r="J323" s="9">
        <f t="shared" si="84"/>
        <v>0</v>
      </c>
      <c r="K323" s="9">
        <f t="shared" si="84"/>
        <v>0</v>
      </c>
      <c r="L323" s="9">
        <f t="shared" si="84"/>
        <v>0</v>
      </c>
      <c r="M323" s="34"/>
    </row>
    <row r="324" spans="1:13" ht="16.5" customHeight="1" x14ac:dyDescent="0.25">
      <c r="A324" s="41" t="s">
        <v>38</v>
      </c>
      <c r="B324" s="53" t="s">
        <v>66</v>
      </c>
      <c r="C324" s="47" t="s">
        <v>148</v>
      </c>
      <c r="D324" s="47" t="s">
        <v>225</v>
      </c>
      <c r="E324" s="41" t="s">
        <v>196</v>
      </c>
      <c r="F324" s="8" t="s">
        <v>0</v>
      </c>
      <c r="G324" s="9">
        <f>G325+G326+G327+G328</f>
        <v>30360.63</v>
      </c>
      <c r="H324" s="9">
        <f t="shared" ref="H324:L324" si="85">H325+H326+H327+H328</f>
        <v>30353.87</v>
      </c>
      <c r="I324" s="9">
        <f t="shared" si="85"/>
        <v>35500.1</v>
      </c>
      <c r="J324" s="9">
        <f t="shared" si="85"/>
        <v>0</v>
      </c>
      <c r="K324" s="9">
        <f t="shared" si="85"/>
        <v>0</v>
      </c>
      <c r="L324" s="9">
        <f t="shared" si="85"/>
        <v>37325.94</v>
      </c>
      <c r="M324" s="34"/>
    </row>
    <row r="325" spans="1:13" ht="48.75" customHeight="1" x14ac:dyDescent="0.25">
      <c r="A325" s="42"/>
      <c r="B325" s="54"/>
      <c r="C325" s="48"/>
      <c r="D325" s="48"/>
      <c r="E325" s="42"/>
      <c r="F325" s="8" t="s">
        <v>1</v>
      </c>
      <c r="G325" s="9">
        <v>0</v>
      </c>
      <c r="H325" s="9">
        <v>0</v>
      </c>
      <c r="I325" s="9">
        <v>0</v>
      </c>
      <c r="J325" s="9">
        <v>0</v>
      </c>
      <c r="K325" s="9">
        <v>0</v>
      </c>
      <c r="L325" s="9">
        <v>0</v>
      </c>
      <c r="M325" s="34"/>
    </row>
    <row r="326" spans="1:13" ht="51" customHeight="1" x14ac:dyDescent="0.25">
      <c r="A326" s="42"/>
      <c r="B326" s="54"/>
      <c r="C326" s="48"/>
      <c r="D326" s="48"/>
      <c r="E326" s="42"/>
      <c r="F326" s="8" t="s">
        <v>49</v>
      </c>
      <c r="G326" s="9">
        <v>0</v>
      </c>
      <c r="H326" s="9">
        <v>0</v>
      </c>
      <c r="I326" s="9">
        <v>0</v>
      </c>
      <c r="J326" s="9">
        <v>0</v>
      </c>
      <c r="K326" s="9">
        <v>0</v>
      </c>
      <c r="L326" s="9">
        <v>0</v>
      </c>
      <c r="M326" s="34"/>
    </row>
    <row r="327" spans="1:13" ht="30" x14ac:dyDescent="0.25">
      <c r="A327" s="42"/>
      <c r="B327" s="54"/>
      <c r="C327" s="48"/>
      <c r="D327" s="48"/>
      <c r="E327" s="42"/>
      <c r="F327" s="8" t="s">
        <v>48</v>
      </c>
      <c r="G327" s="9">
        <v>30360.63</v>
      </c>
      <c r="H327" s="9">
        <v>30353.87</v>
      </c>
      <c r="I327" s="9">
        <v>35500.1</v>
      </c>
      <c r="L327" s="7">
        <v>37325.94</v>
      </c>
      <c r="M327" s="34"/>
    </row>
    <row r="328" spans="1:13" ht="30" x14ac:dyDescent="0.25">
      <c r="A328" s="43"/>
      <c r="B328" s="55"/>
      <c r="C328" s="49"/>
      <c r="D328" s="49"/>
      <c r="E328" s="43"/>
      <c r="F328" s="8" t="s">
        <v>2</v>
      </c>
      <c r="G328" s="9">
        <v>0</v>
      </c>
      <c r="H328" s="9">
        <v>0</v>
      </c>
      <c r="I328" s="9"/>
      <c r="J328" s="9">
        <v>0</v>
      </c>
      <c r="K328" s="9">
        <v>0</v>
      </c>
      <c r="L328" s="9">
        <v>0</v>
      </c>
      <c r="M328" s="34"/>
    </row>
    <row r="329" spans="1:13" ht="15.75" customHeight="1" x14ac:dyDescent="0.25">
      <c r="A329" s="41" t="s">
        <v>39</v>
      </c>
      <c r="B329" s="53" t="s">
        <v>67</v>
      </c>
      <c r="C329" s="47" t="s">
        <v>148</v>
      </c>
      <c r="D329" s="47" t="s">
        <v>225</v>
      </c>
      <c r="E329" s="41" t="s">
        <v>197</v>
      </c>
      <c r="F329" s="8" t="s">
        <v>0</v>
      </c>
      <c r="G329" s="9">
        <f>G330+G331+G332+G333</f>
        <v>281.04000000000002</v>
      </c>
      <c r="H329" s="9">
        <f t="shared" ref="H329:L329" si="86">H330+H331+H332+H333</f>
        <v>193.96</v>
      </c>
      <c r="I329" s="9">
        <f t="shared" si="86"/>
        <v>565.86</v>
      </c>
      <c r="J329" s="9">
        <f t="shared" si="86"/>
        <v>0</v>
      </c>
      <c r="K329" s="9">
        <f t="shared" si="86"/>
        <v>0</v>
      </c>
      <c r="L329" s="9">
        <f t="shared" si="86"/>
        <v>592</v>
      </c>
      <c r="M329" s="34"/>
    </row>
    <row r="330" spans="1:13" ht="45" customHeight="1" x14ac:dyDescent="0.25">
      <c r="A330" s="42"/>
      <c r="B330" s="54"/>
      <c r="C330" s="48"/>
      <c r="D330" s="48"/>
      <c r="E330" s="42"/>
      <c r="F330" s="8" t="s">
        <v>1</v>
      </c>
      <c r="G330" s="9">
        <v>0</v>
      </c>
      <c r="H330" s="9">
        <v>0</v>
      </c>
      <c r="I330" s="9">
        <v>0</v>
      </c>
      <c r="J330" s="9">
        <v>0</v>
      </c>
      <c r="K330" s="9">
        <v>0</v>
      </c>
      <c r="L330" s="9">
        <v>0</v>
      </c>
      <c r="M330" s="34"/>
    </row>
    <row r="331" spans="1:13" ht="44.25" customHeight="1" x14ac:dyDescent="0.25">
      <c r="A331" s="42"/>
      <c r="B331" s="54"/>
      <c r="C331" s="48"/>
      <c r="D331" s="48"/>
      <c r="E331" s="42"/>
      <c r="F331" s="8" t="s">
        <v>49</v>
      </c>
      <c r="G331" s="9">
        <v>0</v>
      </c>
      <c r="H331" s="9">
        <v>0</v>
      </c>
      <c r="I331" s="9">
        <v>0</v>
      </c>
      <c r="J331" s="9">
        <v>0</v>
      </c>
      <c r="K331" s="9">
        <v>0</v>
      </c>
      <c r="L331" s="9">
        <v>0</v>
      </c>
      <c r="M331" s="34"/>
    </row>
    <row r="332" spans="1:13" ht="30" x14ac:dyDescent="0.25">
      <c r="A332" s="42"/>
      <c r="B332" s="54"/>
      <c r="C332" s="48"/>
      <c r="D332" s="48"/>
      <c r="E332" s="42"/>
      <c r="F332" s="8" t="s">
        <v>48</v>
      </c>
      <c r="G332" s="9">
        <v>281.04000000000002</v>
      </c>
      <c r="H332" s="9">
        <f>1.1+192.86</f>
        <v>193.96</v>
      </c>
      <c r="I332" s="9">
        <v>565.86</v>
      </c>
      <c r="L332" s="9">
        <v>592</v>
      </c>
      <c r="M332" s="34"/>
    </row>
    <row r="333" spans="1:13" ht="30" x14ac:dyDescent="0.25">
      <c r="A333" s="43"/>
      <c r="B333" s="55"/>
      <c r="C333" s="49"/>
      <c r="D333" s="49"/>
      <c r="E333" s="43"/>
      <c r="F333" s="8" t="s">
        <v>2</v>
      </c>
      <c r="G333" s="9">
        <v>0</v>
      </c>
      <c r="H333" s="9">
        <v>0</v>
      </c>
      <c r="I333" s="9">
        <v>0</v>
      </c>
      <c r="J333" s="9">
        <v>0</v>
      </c>
      <c r="K333" s="9">
        <v>0</v>
      </c>
      <c r="L333" s="9">
        <v>0</v>
      </c>
      <c r="M333" s="34"/>
    </row>
    <row r="334" spans="1:13" ht="15.75" customHeight="1" x14ac:dyDescent="0.25">
      <c r="A334" s="41" t="s">
        <v>40</v>
      </c>
      <c r="B334" s="53" t="s">
        <v>18</v>
      </c>
      <c r="C334" s="47" t="s">
        <v>148</v>
      </c>
      <c r="D334" s="47" t="s">
        <v>225</v>
      </c>
      <c r="E334" s="41" t="s">
        <v>198</v>
      </c>
      <c r="F334" s="8" t="s">
        <v>0</v>
      </c>
      <c r="G334" s="9">
        <f>G335+G336+G337+G338</f>
        <v>869.45</v>
      </c>
      <c r="H334" s="9">
        <f t="shared" ref="H334:L334" si="87">H335+H336+H337+H338</f>
        <v>811.67</v>
      </c>
      <c r="I334" s="9">
        <f t="shared" si="87"/>
        <v>806</v>
      </c>
      <c r="J334" s="9">
        <f t="shared" si="87"/>
        <v>0</v>
      </c>
      <c r="K334" s="9">
        <f t="shared" si="87"/>
        <v>0</v>
      </c>
      <c r="L334" s="9">
        <f t="shared" si="87"/>
        <v>806</v>
      </c>
      <c r="M334" s="34"/>
    </row>
    <row r="335" spans="1:13" ht="44.25" customHeight="1" x14ac:dyDescent="0.25">
      <c r="A335" s="42"/>
      <c r="B335" s="54"/>
      <c r="C335" s="48"/>
      <c r="D335" s="48"/>
      <c r="E335" s="42"/>
      <c r="F335" s="8" t="s">
        <v>1</v>
      </c>
      <c r="G335" s="9">
        <v>0</v>
      </c>
      <c r="H335" s="9">
        <v>0</v>
      </c>
      <c r="I335" s="9">
        <v>0</v>
      </c>
      <c r="J335" s="9">
        <v>0</v>
      </c>
      <c r="K335" s="9">
        <v>0</v>
      </c>
      <c r="L335" s="9">
        <v>0</v>
      </c>
      <c r="M335" s="34"/>
    </row>
    <row r="336" spans="1:13" ht="45" customHeight="1" x14ac:dyDescent="0.25">
      <c r="A336" s="42"/>
      <c r="B336" s="54"/>
      <c r="C336" s="48"/>
      <c r="D336" s="48"/>
      <c r="E336" s="42"/>
      <c r="F336" s="8" t="s">
        <v>49</v>
      </c>
      <c r="G336" s="9">
        <v>0</v>
      </c>
      <c r="H336" s="9">
        <v>0</v>
      </c>
      <c r="I336" s="9">
        <v>0</v>
      </c>
      <c r="J336" s="9">
        <v>0</v>
      </c>
      <c r="K336" s="9">
        <v>0</v>
      </c>
      <c r="L336" s="9">
        <v>0</v>
      </c>
      <c r="M336" s="34"/>
    </row>
    <row r="337" spans="1:13" ht="30" x14ac:dyDescent="0.25">
      <c r="A337" s="42"/>
      <c r="B337" s="54"/>
      <c r="C337" s="48"/>
      <c r="D337" s="48"/>
      <c r="E337" s="42"/>
      <c r="F337" s="8" t="s">
        <v>48</v>
      </c>
      <c r="G337" s="9">
        <v>869.45</v>
      </c>
      <c r="H337" s="9">
        <f>811.67</f>
        <v>811.67</v>
      </c>
      <c r="I337" s="9">
        <v>806</v>
      </c>
      <c r="L337" s="24">
        <v>806</v>
      </c>
      <c r="M337" s="34"/>
    </row>
    <row r="338" spans="1:13" ht="30" x14ac:dyDescent="0.25">
      <c r="A338" s="43"/>
      <c r="B338" s="55"/>
      <c r="C338" s="49"/>
      <c r="D338" s="49"/>
      <c r="E338" s="43"/>
      <c r="F338" s="8" t="s">
        <v>2</v>
      </c>
      <c r="G338" s="9">
        <v>0</v>
      </c>
      <c r="H338" s="9">
        <v>0</v>
      </c>
      <c r="I338" s="9">
        <v>0</v>
      </c>
      <c r="J338" s="9">
        <v>0</v>
      </c>
      <c r="K338" s="9">
        <v>0</v>
      </c>
      <c r="L338" s="9">
        <v>0</v>
      </c>
      <c r="M338" s="34"/>
    </row>
    <row r="339" spans="1:13" ht="33.75" customHeight="1" x14ac:dyDescent="0.25">
      <c r="A339" s="41" t="s">
        <v>41</v>
      </c>
      <c r="B339" s="53" t="s">
        <v>63</v>
      </c>
      <c r="C339" s="47" t="s">
        <v>146</v>
      </c>
      <c r="D339" s="47" t="s">
        <v>225</v>
      </c>
      <c r="E339" s="41" t="s">
        <v>199</v>
      </c>
      <c r="F339" s="8" t="s">
        <v>0</v>
      </c>
      <c r="G339" s="9">
        <f>G342</f>
        <v>112</v>
      </c>
      <c r="H339" s="9">
        <f>H342</f>
        <v>107.95</v>
      </c>
      <c r="I339" s="9">
        <f>I342</f>
        <v>108.89</v>
      </c>
      <c r="J339" s="9">
        <f t="shared" ref="J339:L339" si="88">J342</f>
        <v>0</v>
      </c>
      <c r="K339" s="9">
        <f t="shared" si="88"/>
        <v>0</v>
      </c>
      <c r="L339" s="9">
        <f t="shared" si="88"/>
        <v>108.89</v>
      </c>
      <c r="M339" s="127" t="s">
        <v>157</v>
      </c>
    </row>
    <row r="340" spans="1:13" ht="43.5" customHeight="1" x14ac:dyDescent="0.25">
      <c r="A340" s="42"/>
      <c r="B340" s="54"/>
      <c r="C340" s="48"/>
      <c r="D340" s="48"/>
      <c r="E340" s="42"/>
      <c r="F340" s="8" t="s">
        <v>1</v>
      </c>
      <c r="G340" s="9">
        <v>0</v>
      </c>
      <c r="H340" s="9">
        <v>0</v>
      </c>
      <c r="I340" s="9">
        <v>0</v>
      </c>
      <c r="J340" s="9">
        <v>0</v>
      </c>
      <c r="K340" s="9">
        <v>0</v>
      </c>
      <c r="L340" s="9">
        <v>0</v>
      </c>
      <c r="M340" s="128"/>
    </row>
    <row r="341" spans="1:13" ht="42.75" customHeight="1" x14ac:dyDescent="0.25">
      <c r="A341" s="42"/>
      <c r="B341" s="54"/>
      <c r="C341" s="48"/>
      <c r="D341" s="48"/>
      <c r="E341" s="42"/>
      <c r="F341" s="8" t="s">
        <v>49</v>
      </c>
      <c r="G341" s="9">
        <v>0</v>
      </c>
      <c r="H341" s="9">
        <v>0</v>
      </c>
      <c r="I341" s="9">
        <v>0</v>
      </c>
      <c r="J341" s="9">
        <v>0</v>
      </c>
      <c r="K341" s="9">
        <v>0</v>
      </c>
      <c r="L341" s="9">
        <v>0</v>
      </c>
      <c r="M341" s="128"/>
    </row>
    <row r="342" spans="1:13" ht="33" customHeight="1" x14ac:dyDescent="0.25">
      <c r="A342" s="42"/>
      <c r="B342" s="54"/>
      <c r="C342" s="48"/>
      <c r="D342" s="48"/>
      <c r="E342" s="42"/>
      <c r="F342" s="8" t="s">
        <v>48</v>
      </c>
      <c r="G342" s="9">
        <v>112</v>
      </c>
      <c r="H342" s="9">
        <v>107.95</v>
      </c>
      <c r="I342" s="9">
        <v>108.89</v>
      </c>
      <c r="L342" s="7">
        <v>108.89</v>
      </c>
      <c r="M342" s="128"/>
    </row>
    <row r="343" spans="1:13" ht="40.5" customHeight="1" x14ac:dyDescent="0.25">
      <c r="A343" s="43"/>
      <c r="B343" s="55"/>
      <c r="C343" s="49"/>
      <c r="D343" s="49"/>
      <c r="E343" s="43"/>
      <c r="F343" s="8" t="s">
        <v>2</v>
      </c>
      <c r="G343" s="9" t="s">
        <v>240</v>
      </c>
      <c r="H343" s="9">
        <v>0</v>
      </c>
      <c r="I343" s="9">
        <v>0</v>
      </c>
      <c r="J343" s="9">
        <v>0</v>
      </c>
      <c r="K343" s="9">
        <v>0</v>
      </c>
      <c r="L343" s="9">
        <v>0</v>
      </c>
      <c r="M343" s="129"/>
    </row>
    <row r="344" spans="1:13" ht="21" customHeight="1" x14ac:dyDescent="0.25">
      <c r="A344" s="41" t="s">
        <v>42</v>
      </c>
      <c r="B344" s="53" t="s">
        <v>64</v>
      </c>
      <c r="C344" s="47" t="s">
        <v>149</v>
      </c>
      <c r="D344" s="47" t="s">
        <v>225</v>
      </c>
      <c r="E344" s="41" t="s">
        <v>200</v>
      </c>
      <c r="F344" s="8" t="s">
        <v>0</v>
      </c>
      <c r="G344" s="9">
        <f>G345+G346+G347+G348</f>
        <v>4680.8</v>
      </c>
      <c r="H344" s="9">
        <f t="shared" ref="H344:L344" si="89">H345+H346+H347+H348</f>
        <v>4580.8</v>
      </c>
      <c r="I344" s="9">
        <f t="shared" si="89"/>
        <v>7937.06</v>
      </c>
      <c r="J344" s="9">
        <f t="shared" si="89"/>
        <v>0</v>
      </c>
      <c r="K344" s="9">
        <f t="shared" si="89"/>
        <v>0</v>
      </c>
      <c r="L344" s="9">
        <f t="shared" si="89"/>
        <v>8254.92</v>
      </c>
      <c r="M344" s="34"/>
    </row>
    <row r="345" spans="1:13" ht="48.75" customHeight="1" x14ac:dyDescent="0.25">
      <c r="A345" s="42"/>
      <c r="B345" s="54"/>
      <c r="C345" s="48"/>
      <c r="D345" s="48"/>
      <c r="E345" s="42"/>
      <c r="F345" s="8" t="s">
        <v>1</v>
      </c>
      <c r="G345" s="9">
        <v>0</v>
      </c>
      <c r="H345" s="9">
        <v>0</v>
      </c>
      <c r="I345" s="9">
        <v>0</v>
      </c>
      <c r="J345" s="9">
        <v>0</v>
      </c>
      <c r="K345" s="9">
        <v>0</v>
      </c>
      <c r="L345" s="9">
        <v>0</v>
      </c>
      <c r="M345" s="34"/>
    </row>
    <row r="346" spans="1:13" ht="50.25" customHeight="1" x14ac:dyDescent="0.25">
      <c r="A346" s="42"/>
      <c r="B346" s="54"/>
      <c r="C346" s="48"/>
      <c r="D346" s="48"/>
      <c r="E346" s="42"/>
      <c r="F346" s="8" t="s">
        <v>49</v>
      </c>
      <c r="G346" s="9">
        <f>50+4630.8</f>
        <v>4680.8</v>
      </c>
      <c r="H346" s="9">
        <v>4580.8</v>
      </c>
      <c r="I346" s="9">
        <v>7937.06</v>
      </c>
      <c r="L346" s="7">
        <v>8254.92</v>
      </c>
      <c r="M346" s="34"/>
    </row>
    <row r="347" spans="1:13" ht="30" x14ac:dyDescent="0.25">
      <c r="A347" s="42"/>
      <c r="B347" s="54"/>
      <c r="C347" s="48"/>
      <c r="D347" s="48"/>
      <c r="E347" s="42"/>
      <c r="F347" s="8" t="s">
        <v>48</v>
      </c>
      <c r="G347" s="9">
        <v>0</v>
      </c>
      <c r="H347" s="9">
        <v>0</v>
      </c>
      <c r="I347" s="9">
        <v>0</v>
      </c>
      <c r="J347" s="9">
        <v>0</v>
      </c>
      <c r="K347" s="9">
        <v>0</v>
      </c>
      <c r="L347" s="9">
        <v>0</v>
      </c>
      <c r="M347" s="34"/>
    </row>
    <row r="348" spans="1:13" ht="30" x14ac:dyDescent="0.25">
      <c r="A348" s="43"/>
      <c r="B348" s="55"/>
      <c r="C348" s="49"/>
      <c r="D348" s="49"/>
      <c r="E348" s="43"/>
      <c r="F348" s="8" t="s">
        <v>2</v>
      </c>
      <c r="G348" s="9">
        <v>0</v>
      </c>
      <c r="H348" s="9">
        <v>0</v>
      </c>
      <c r="I348" s="9">
        <v>0</v>
      </c>
      <c r="J348" s="9">
        <v>0</v>
      </c>
      <c r="K348" s="9">
        <v>0</v>
      </c>
      <c r="L348" s="9">
        <v>0</v>
      </c>
      <c r="M348" s="34"/>
    </row>
    <row r="349" spans="1:13" ht="16.5" customHeight="1" x14ac:dyDescent="0.25">
      <c r="A349" s="41" t="s">
        <v>43</v>
      </c>
      <c r="B349" s="53" t="s">
        <v>65</v>
      </c>
      <c r="C349" s="47" t="s">
        <v>147</v>
      </c>
      <c r="D349" s="47" t="s">
        <v>225</v>
      </c>
      <c r="E349" s="41" t="s">
        <v>201</v>
      </c>
      <c r="F349" s="8" t="s">
        <v>0</v>
      </c>
      <c r="G349" s="9">
        <f>G352</f>
        <v>10</v>
      </c>
      <c r="H349" s="9">
        <f>H352</f>
        <v>10</v>
      </c>
      <c r="I349" s="9">
        <f>I352</f>
        <v>60</v>
      </c>
      <c r="J349" s="9">
        <f t="shared" ref="J349:L349" si="90">J352</f>
        <v>0</v>
      </c>
      <c r="K349" s="9">
        <f t="shared" si="90"/>
        <v>0</v>
      </c>
      <c r="L349" s="9">
        <f t="shared" si="90"/>
        <v>60</v>
      </c>
      <c r="M349" s="127"/>
    </row>
    <row r="350" spans="1:13" ht="44.25" customHeight="1" x14ac:dyDescent="0.25">
      <c r="A350" s="42"/>
      <c r="B350" s="54"/>
      <c r="C350" s="48"/>
      <c r="D350" s="48"/>
      <c r="E350" s="42"/>
      <c r="F350" s="8" t="s">
        <v>1</v>
      </c>
      <c r="G350" s="9">
        <v>0</v>
      </c>
      <c r="H350" s="9">
        <v>0</v>
      </c>
      <c r="I350" s="9">
        <v>0</v>
      </c>
      <c r="J350" s="9">
        <v>0</v>
      </c>
      <c r="K350" s="9">
        <v>0</v>
      </c>
      <c r="L350" s="9">
        <v>0</v>
      </c>
      <c r="M350" s="128"/>
    </row>
    <row r="351" spans="1:13" ht="45" customHeight="1" x14ac:dyDescent="0.25">
      <c r="A351" s="42"/>
      <c r="B351" s="54"/>
      <c r="C351" s="48"/>
      <c r="D351" s="48"/>
      <c r="E351" s="42"/>
      <c r="F351" s="8" t="s">
        <v>49</v>
      </c>
      <c r="G351" s="9">
        <v>0</v>
      </c>
      <c r="H351" s="9">
        <v>0</v>
      </c>
      <c r="I351" s="9">
        <v>0</v>
      </c>
      <c r="J351" s="9">
        <v>0</v>
      </c>
      <c r="K351" s="9">
        <v>0</v>
      </c>
      <c r="L351" s="9">
        <v>0</v>
      </c>
      <c r="M351" s="128"/>
    </row>
    <row r="352" spans="1:13" ht="30" x14ac:dyDescent="0.25">
      <c r="A352" s="42"/>
      <c r="B352" s="54"/>
      <c r="C352" s="48"/>
      <c r="D352" s="48"/>
      <c r="E352" s="42"/>
      <c r="F352" s="8" t="s">
        <v>48</v>
      </c>
      <c r="G352" s="9">
        <v>10</v>
      </c>
      <c r="H352" s="9">
        <v>10</v>
      </c>
      <c r="I352" s="9">
        <v>60</v>
      </c>
      <c r="L352" s="9">
        <v>60</v>
      </c>
      <c r="M352" s="128"/>
    </row>
    <row r="353" spans="1:13" ht="30" x14ac:dyDescent="0.25">
      <c r="A353" s="43"/>
      <c r="B353" s="55"/>
      <c r="C353" s="49"/>
      <c r="D353" s="49"/>
      <c r="E353" s="43"/>
      <c r="F353" s="8" t="s">
        <v>2</v>
      </c>
      <c r="G353" s="9">
        <v>0</v>
      </c>
      <c r="H353" s="9">
        <v>0</v>
      </c>
      <c r="I353" s="9">
        <v>0</v>
      </c>
      <c r="J353" s="9">
        <v>0</v>
      </c>
      <c r="K353" s="9">
        <v>0</v>
      </c>
      <c r="L353" s="9">
        <v>0</v>
      </c>
      <c r="M353" s="129"/>
    </row>
  </sheetData>
  <mergeCells count="381">
    <mergeCell ref="M349:M353"/>
    <mergeCell ref="A344:A348"/>
    <mergeCell ref="B344:B348"/>
    <mergeCell ref="C344:C348"/>
    <mergeCell ref="D344:D348"/>
    <mergeCell ref="E344:E348"/>
    <mergeCell ref="A349:A353"/>
    <mergeCell ref="B349:B353"/>
    <mergeCell ref="C349:C353"/>
    <mergeCell ref="D349:D353"/>
    <mergeCell ref="E349:E353"/>
    <mergeCell ref="A339:A343"/>
    <mergeCell ref="B339:B343"/>
    <mergeCell ref="C339:C343"/>
    <mergeCell ref="D339:D343"/>
    <mergeCell ref="E339:E343"/>
    <mergeCell ref="M339:M343"/>
    <mergeCell ref="A329:A333"/>
    <mergeCell ref="B329:B333"/>
    <mergeCell ref="C329:C333"/>
    <mergeCell ref="D329:D333"/>
    <mergeCell ref="E329:E333"/>
    <mergeCell ref="A334:A338"/>
    <mergeCell ref="B334:B338"/>
    <mergeCell ref="C334:C338"/>
    <mergeCell ref="D334:D338"/>
    <mergeCell ref="E334:E338"/>
    <mergeCell ref="A319:A323"/>
    <mergeCell ref="B319:B323"/>
    <mergeCell ref="C319:C323"/>
    <mergeCell ref="D319:D323"/>
    <mergeCell ref="E319:E323"/>
    <mergeCell ref="A324:A328"/>
    <mergeCell ref="B324:B328"/>
    <mergeCell ref="C324:C328"/>
    <mergeCell ref="D324:D328"/>
    <mergeCell ref="E324:E328"/>
    <mergeCell ref="A314:A318"/>
    <mergeCell ref="B314:B318"/>
    <mergeCell ref="C314:C318"/>
    <mergeCell ref="D314:D318"/>
    <mergeCell ref="E314:E318"/>
    <mergeCell ref="A304:A308"/>
    <mergeCell ref="B304:B308"/>
    <mergeCell ref="C304:C308"/>
    <mergeCell ref="D304:D308"/>
    <mergeCell ref="E304:E308"/>
    <mergeCell ref="M304:M313"/>
    <mergeCell ref="A309:A313"/>
    <mergeCell ref="B309:B313"/>
    <mergeCell ref="C309:C313"/>
    <mergeCell ref="D309:D313"/>
    <mergeCell ref="C294:C298"/>
    <mergeCell ref="D294:D298"/>
    <mergeCell ref="E294:E298"/>
    <mergeCell ref="A299:A303"/>
    <mergeCell ref="B299:B303"/>
    <mergeCell ref="C299:C303"/>
    <mergeCell ref="D299:D303"/>
    <mergeCell ref="E299:E303"/>
    <mergeCell ref="E309:E313"/>
    <mergeCell ref="A287:M287"/>
    <mergeCell ref="A288:M288"/>
    <mergeCell ref="A289:A293"/>
    <mergeCell ref="B289:B293"/>
    <mergeCell ref="C289:C293"/>
    <mergeCell ref="D289:D293"/>
    <mergeCell ref="E289:E293"/>
    <mergeCell ref="M289:M303"/>
    <mergeCell ref="A294:A298"/>
    <mergeCell ref="B294:B298"/>
    <mergeCell ref="A282:A286"/>
    <mergeCell ref="B282:B286"/>
    <mergeCell ref="C282:C286"/>
    <mergeCell ref="D282:D286"/>
    <mergeCell ref="E282:E286"/>
    <mergeCell ref="M282:M286"/>
    <mergeCell ref="M270:M274"/>
    <mergeCell ref="A275:M275"/>
    <mergeCell ref="A276:M276"/>
    <mergeCell ref="A277:A281"/>
    <mergeCell ref="B277:B281"/>
    <mergeCell ref="C277:C281"/>
    <mergeCell ref="D277:D281"/>
    <mergeCell ref="E277:E281"/>
    <mergeCell ref="M277:M281"/>
    <mergeCell ref="A270:A274"/>
    <mergeCell ref="B270:B274"/>
    <mergeCell ref="C270:C274"/>
    <mergeCell ref="D270:D273"/>
    <mergeCell ref="E270:E274"/>
    <mergeCell ref="A260:A264"/>
    <mergeCell ref="B260:B264"/>
    <mergeCell ref="C260:C264"/>
    <mergeCell ref="D260:D264"/>
    <mergeCell ref="E260:E264"/>
    <mergeCell ref="M260:M269"/>
    <mergeCell ref="A265:A269"/>
    <mergeCell ref="B265:B269"/>
    <mergeCell ref="C265:C269"/>
    <mergeCell ref="D265:D269"/>
    <mergeCell ref="A252:M252"/>
    <mergeCell ref="A253:M253"/>
    <mergeCell ref="A254:M254"/>
    <mergeCell ref="A255:A259"/>
    <mergeCell ref="B255:B259"/>
    <mergeCell ref="C255:C259"/>
    <mergeCell ref="D255:D259"/>
    <mergeCell ref="E255:E259"/>
    <mergeCell ref="M255:M259"/>
    <mergeCell ref="E265:E269"/>
    <mergeCell ref="A251:M251"/>
    <mergeCell ref="A236:A240"/>
    <mergeCell ref="B236:B240"/>
    <mergeCell ref="C236:C240"/>
    <mergeCell ref="D236:D240"/>
    <mergeCell ref="E236:E240"/>
    <mergeCell ref="A241:A245"/>
    <mergeCell ref="B241:B245"/>
    <mergeCell ref="C241:C245"/>
    <mergeCell ref="D241:D245"/>
    <mergeCell ref="E241:E245"/>
    <mergeCell ref="A227:M227"/>
    <mergeCell ref="A228:M228"/>
    <mergeCell ref="A229:M229"/>
    <mergeCell ref="A230:M230"/>
    <mergeCell ref="A231:A235"/>
    <mergeCell ref="B231:B235"/>
    <mergeCell ref="C231:C235"/>
    <mergeCell ref="D231:D235"/>
    <mergeCell ref="E231:E235"/>
    <mergeCell ref="M231:M250"/>
    <mergeCell ref="A246:A250"/>
    <mergeCell ref="B246:B250"/>
    <mergeCell ref="C246:C250"/>
    <mergeCell ref="D246:D250"/>
    <mergeCell ref="E246:E250"/>
    <mergeCell ref="B205:B209"/>
    <mergeCell ref="C205:C209"/>
    <mergeCell ref="D205:D209"/>
    <mergeCell ref="E205:E209"/>
    <mergeCell ref="C217:C221"/>
    <mergeCell ref="D217:D221"/>
    <mergeCell ref="E217:E221"/>
    <mergeCell ref="A222:A226"/>
    <mergeCell ref="B222:B226"/>
    <mergeCell ref="C222:C226"/>
    <mergeCell ref="D222:D226"/>
    <mergeCell ref="E222:E226"/>
    <mergeCell ref="A210:M210"/>
    <mergeCell ref="A211:M211"/>
    <mergeCell ref="A212:A216"/>
    <mergeCell ref="B212:B216"/>
    <mergeCell ref="C212:C216"/>
    <mergeCell ref="D212:D216"/>
    <mergeCell ref="E212:E216"/>
    <mergeCell ref="M212:M226"/>
    <mergeCell ref="A217:A221"/>
    <mergeCell ref="B217:B221"/>
    <mergeCell ref="C190:C194"/>
    <mergeCell ref="D190:D194"/>
    <mergeCell ref="E190:E194"/>
    <mergeCell ref="A195:A199"/>
    <mergeCell ref="B195:B199"/>
    <mergeCell ref="C195:C199"/>
    <mergeCell ref="D195:D199"/>
    <mergeCell ref="E195:E199"/>
    <mergeCell ref="A183:M183"/>
    <mergeCell ref="A184:M184"/>
    <mergeCell ref="A185:A189"/>
    <mergeCell ref="B185:B189"/>
    <mergeCell ref="C185:C189"/>
    <mergeCell ref="D185:D189"/>
    <mergeCell ref="E185:E189"/>
    <mergeCell ref="M185:M209"/>
    <mergeCell ref="A190:A194"/>
    <mergeCell ref="B190:B194"/>
    <mergeCell ref="A200:A204"/>
    <mergeCell ref="B200:B204"/>
    <mergeCell ref="C200:C204"/>
    <mergeCell ref="D200:D204"/>
    <mergeCell ref="E200:E204"/>
    <mergeCell ref="A205:A209"/>
    <mergeCell ref="E158:E162"/>
    <mergeCell ref="A173:A177"/>
    <mergeCell ref="B173:B177"/>
    <mergeCell ref="C173:C177"/>
    <mergeCell ref="D173:D177"/>
    <mergeCell ref="E173:E177"/>
    <mergeCell ref="A178:A182"/>
    <mergeCell ref="B178:B182"/>
    <mergeCell ref="C178:C182"/>
    <mergeCell ref="D178:D182"/>
    <mergeCell ref="E178:E182"/>
    <mergeCell ref="M158:M177"/>
    <mergeCell ref="A163:A167"/>
    <mergeCell ref="B163:B167"/>
    <mergeCell ref="C163:C167"/>
    <mergeCell ref="D163:D167"/>
    <mergeCell ref="A150:M150"/>
    <mergeCell ref="A151:M151"/>
    <mergeCell ref="A152:M152"/>
    <mergeCell ref="A153:A157"/>
    <mergeCell ref="B153:B157"/>
    <mergeCell ref="C153:C157"/>
    <mergeCell ref="D153:D157"/>
    <mergeCell ref="E153:E157"/>
    <mergeCell ref="M153:M157"/>
    <mergeCell ref="E163:E167"/>
    <mergeCell ref="A168:A172"/>
    <mergeCell ref="B168:B172"/>
    <mergeCell ref="C168:C172"/>
    <mergeCell ref="D168:D172"/>
    <mergeCell ref="E168:E172"/>
    <mergeCell ref="A158:A162"/>
    <mergeCell ref="B158:B162"/>
    <mergeCell ref="C158:C162"/>
    <mergeCell ref="D158:D162"/>
    <mergeCell ref="A149:M149"/>
    <mergeCell ref="A134:A138"/>
    <mergeCell ref="B134:B138"/>
    <mergeCell ref="C134:C138"/>
    <mergeCell ref="D134:D138"/>
    <mergeCell ref="E134:E138"/>
    <mergeCell ref="A139:A143"/>
    <mergeCell ref="B139:B142"/>
    <mergeCell ref="C139:C143"/>
    <mergeCell ref="D139:D143"/>
    <mergeCell ref="E139:E143"/>
    <mergeCell ref="M114:M148"/>
    <mergeCell ref="A119:A123"/>
    <mergeCell ref="B119:B123"/>
    <mergeCell ref="C119:C123"/>
    <mergeCell ref="D119:D123"/>
    <mergeCell ref="E119:E123"/>
    <mergeCell ref="A124:A128"/>
    <mergeCell ref="B124:B128"/>
    <mergeCell ref="C124:C128"/>
    <mergeCell ref="D124:D128"/>
    <mergeCell ref="A144:A148"/>
    <mergeCell ref="B144:B148"/>
    <mergeCell ref="C144:C148"/>
    <mergeCell ref="D144:D148"/>
    <mergeCell ref="E144:E148"/>
    <mergeCell ref="A114:A118"/>
    <mergeCell ref="B114:B118"/>
    <mergeCell ref="C114:C118"/>
    <mergeCell ref="D114:D118"/>
    <mergeCell ref="E114:E118"/>
    <mergeCell ref="E124:E128"/>
    <mergeCell ref="A129:A133"/>
    <mergeCell ref="B129:B133"/>
    <mergeCell ref="C129:C133"/>
    <mergeCell ref="D129:D133"/>
    <mergeCell ref="E129:E133"/>
    <mergeCell ref="C99:C103"/>
    <mergeCell ref="D99:D103"/>
    <mergeCell ref="E99:E103"/>
    <mergeCell ref="A104:A108"/>
    <mergeCell ref="B104:B108"/>
    <mergeCell ref="C104:C108"/>
    <mergeCell ref="D104:D108"/>
    <mergeCell ref="E104:E108"/>
    <mergeCell ref="A92:M92"/>
    <mergeCell ref="A93:M93"/>
    <mergeCell ref="A94:A98"/>
    <mergeCell ref="B94:B98"/>
    <mergeCell ref="C94:C98"/>
    <mergeCell ref="D94:D98"/>
    <mergeCell ref="E94:E98"/>
    <mergeCell ref="M94:M113"/>
    <mergeCell ref="A99:A103"/>
    <mergeCell ref="B99:B103"/>
    <mergeCell ref="A109:A113"/>
    <mergeCell ref="B109:B113"/>
    <mergeCell ref="C109:C113"/>
    <mergeCell ref="D109:D113"/>
    <mergeCell ref="E109:E113"/>
    <mergeCell ref="D82:D86"/>
    <mergeCell ref="E82:E86"/>
    <mergeCell ref="A87:A91"/>
    <mergeCell ref="B87:B91"/>
    <mergeCell ref="C87:C91"/>
    <mergeCell ref="D87:D91"/>
    <mergeCell ref="E87:E91"/>
    <mergeCell ref="M72:M76"/>
    <mergeCell ref="A77:A81"/>
    <mergeCell ref="B77:B80"/>
    <mergeCell ref="C77:C81"/>
    <mergeCell ref="D77:D81"/>
    <mergeCell ref="E77:E81"/>
    <mergeCell ref="M77:M91"/>
    <mergeCell ref="A82:A86"/>
    <mergeCell ref="B82:B86"/>
    <mergeCell ref="C82:C86"/>
    <mergeCell ref="M63:M67"/>
    <mergeCell ref="A68:M68"/>
    <mergeCell ref="A69:M69"/>
    <mergeCell ref="A70:M70"/>
    <mergeCell ref="A71:M71"/>
    <mergeCell ref="A72:A76"/>
    <mergeCell ref="B72:B76"/>
    <mergeCell ref="C72:C76"/>
    <mergeCell ref="D72:D76"/>
    <mergeCell ref="E72:E76"/>
    <mergeCell ref="M48:M62"/>
    <mergeCell ref="A53:A57"/>
    <mergeCell ref="B53:B57"/>
    <mergeCell ref="C53:C57"/>
    <mergeCell ref="D53:D57"/>
    <mergeCell ref="E53:E57"/>
    <mergeCell ref="A58:A62"/>
    <mergeCell ref="B58:B62"/>
    <mergeCell ref="C58:C62"/>
    <mergeCell ref="D58:D62"/>
    <mergeCell ref="A48:A52"/>
    <mergeCell ref="B48:B52"/>
    <mergeCell ref="C48:C52"/>
    <mergeCell ref="D48:D52"/>
    <mergeCell ref="E48:E52"/>
    <mergeCell ref="E58:E62"/>
    <mergeCell ref="A63:A67"/>
    <mergeCell ref="B63:B67"/>
    <mergeCell ref="C63:C67"/>
    <mergeCell ref="D63:D67"/>
    <mergeCell ref="E63:E67"/>
    <mergeCell ref="C33:C37"/>
    <mergeCell ref="D33:D37"/>
    <mergeCell ref="E33:E37"/>
    <mergeCell ref="A38:A42"/>
    <mergeCell ref="B38:B42"/>
    <mergeCell ref="C38:C42"/>
    <mergeCell ref="D38:D42"/>
    <mergeCell ref="E38:E42"/>
    <mergeCell ref="A26:M26"/>
    <mergeCell ref="A27:M27"/>
    <mergeCell ref="A28:A32"/>
    <mergeCell ref="B28:B32"/>
    <mergeCell ref="C28:C32"/>
    <mergeCell ref="D28:D32"/>
    <mergeCell ref="E28:E32"/>
    <mergeCell ref="M28:M47"/>
    <mergeCell ref="A33:A37"/>
    <mergeCell ref="B33:B37"/>
    <mergeCell ref="A43:A47"/>
    <mergeCell ref="B43:B47"/>
    <mergeCell ref="C43:C47"/>
    <mergeCell ref="D43:D47"/>
    <mergeCell ref="E43:E47"/>
    <mergeCell ref="M16:M25"/>
    <mergeCell ref="A21:A25"/>
    <mergeCell ref="B21:B25"/>
    <mergeCell ref="C21:C25"/>
    <mergeCell ref="D21:D25"/>
    <mergeCell ref="E21:E25"/>
    <mergeCell ref="M7:M11"/>
    <mergeCell ref="A12:M12"/>
    <mergeCell ref="A13:M13"/>
    <mergeCell ref="A14:M14"/>
    <mergeCell ref="A15:M15"/>
    <mergeCell ref="A16:A19"/>
    <mergeCell ref="B16:B20"/>
    <mergeCell ref="C16:C20"/>
    <mergeCell ref="D16:D20"/>
    <mergeCell ref="E16:E20"/>
    <mergeCell ref="G5:I5"/>
    <mergeCell ref="A7:A11"/>
    <mergeCell ref="B7:B11"/>
    <mergeCell ref="C7:C11"/>
    <mergeCell ref="D7:D11"/>
    <mergeCell ref="E7:E11"/>
    <mergeCell ref="G1:M1"/>
    <mergeCell ref="G2:M2"/>
    <mergeCell ref="B3:K3"/>
    <mergeCell ref="M4:M6"/>
    <mergeCell ref="A5:A6"/>
    <mergeCell ref="B5:B6"/>
    <mergeCell ref="C5:C6"/>
    <mergeCell ref="D5:D6"/>
    <mergeCell ref="E5:E6"/>
    <mergeCell ref="F5:F6"/>
  </mergeCells>
  <pageMargins left="0.98425196850393704" right="0.59055118110236227" top="0.59055118110236227" bottom="0.59055118110236227" header="0" footer="0"/>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Лист1</vt:lpstr>
      <vt:lpstr>отчет 1-23</vt:lpstr>
      <vt:lpstr>отчет 23</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2024-03-04T22:58:03Z</dcterms:modified>
</cp:coreProperties>
</file>