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05" windowWidth="14805" windowHeight="59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9" i="1" l="1"/>
  <c r="I7" i="1" s="1"/>
  <c r="I153" i="1" l="1"/>
  <c r="I11" i="1" l="1"/>
  <c r="I406" i="1"/>
  <c r="I401" i="1" s="1"/>
  <c r="I308" i="1"/>
  <c r="I279" i="1"/>
  <c r="I266" i="1"/>
  <c r="J12" i="1"/>
  <c r="K12" i="1"/>
  <c r="I12" i="1"/>
  <c r="K109" i="1" l="1"/>
  <c r="J109" i="1"/>
  <c r="K108" i="1"/>
  <c r="G108" i="1"/>
  <c r="J303" i="1"/>
  <c r="J298" i="1"/>
  <c r="I303" i="1"/>
  <c r="I298" i="1"/>
  <c r="K269" i="1" l="1"/>
  <c r="J269" i="1"/>
  <c r="I269" i="1"/>
  <c r="I267" i="1" s="1"/>
  <c r="I240" i="1"/>
  <c r="I375" i="1"/>
  <c r="I374" i="1"/>
  <c r="I373" i="1" s="1"/>
  <c r="G404" i="1" l="1"/>
  <c r="G399" i="1" s="1"/>
  <c r="H404" i="1"/>
  <c r="H399" i="1" s="1"/>
  <c r="I404" i="1"/>
  <c r="I399" i="1" s="1"/>
  <c r="J404" i="1"/>
  <c r="J399" i="1" s="1"/>
  <c r="K404" i="1"/>
  <c r="K399" i="1" s="1"/>
  <c r="G405" i="1"/>
  <c r="H405" i="1"/>
  <c r="H400" i="1" s="1"/>
  <c r="I405" i="1"/>
  <c r="I400" i="1" s="1"/>
  <c r="J405" i="1"/>
  <c r="J400" i="1" s="1"/>
  <c r="K405" i="1"/>
  <c r="K400" i="1" s="1"/>
  <c r="G406" i="1"/>
  <c r="G401" i="1" s="1"/>
  <c r="H406" i="1"/>
  <c r="H401" i="1" s="1"/>
  <c r="J406" i="1"/>
  <c r="J401" i="1" s="1"/>
  <c r="K406" i="1"/>
  <c r="K401" i="1" s="1"/>
  <c r="G407" i="1"/>
  <c r="H407" i="1"/>
  <c r="H402" i="1" s="1"/>
  <c r="I407" i="1"/>
  <c r="I402" i="1" s="1"/>
  <c r="J407" i="1"/>
  <c r="J402" i="1" s="1"/>
  <c r="K407" i="1"/>
  <c r="K402" i="1" s="1"/>
  <c r="G408" i="1"/>
  <c r="H408" i="1"/>
  <c r="I408" i="1"/>
  <c r="J408" i="1"/>
  <c r="K408" i="1"/>
  <c r="G413" i="1"/>
  <c r="H413" i="1"/>
  <c r="I413" i="1"/>
  <c r="J413" i="1"/>
  <c r="K413" i="1"/>
  <c r="G374" i="1"/>
  <c r="H374" i="1"/>
  <c r="J374" i="1"/>
  <c r="K374" i="1"/>
  <c r="G375" i="1"/>
  <c r="H375" i="1"/>
  <c r="J375" i="1"/>
  <c r="K375" i="1"/>
  <c r="I378" i="1"/>
  <c r="J378" i="1"/>
  <c r="K378" i="1"/>
  <c r="I383" i="1"/>
  <c r="J383" i="1"/>
  <c r="K383" i="1"/>
  <c r="I388" i="1"/>
  <c r="J388" i="1"/>
  <c r="K388" i="1"/>
  <c r="I393" i="1"/>
  <c r="H321" i="1"/>
  <c r="H373" i="1" l="1"/>
  <c r="K373" i="1"/>
  <c r="G373" i="1"/>
  <c r="J373" i="1"/>
  <c r="J196" i="1" l="1"/>
  <c r="K196" i="1"/>
  <c r="I196" i="1"/>
  <c r="I176" i="1"/>
  <c r="I171" i="1"/>
  <c r="J153" i="1"/>
  <c r="K153" i="1"/>
  <c r="H153" i="1"/>
  <c r="H108" i="1" s="1"/>
  <c r="I70" i="1"/>
  <c r="I68" i="1"/>
  <c r="I33" i="1" s="1"/>
  <c r="I67" i="1"/>
  <c r="I110" i="1"/>
  <c r="I107" i="1"/>
  <c r="I131" i="1"/>
  <c r="I65" i="1" l="1"/>
  <c r="K87" i="1" l="1"/>
  <c r="K88" i="1"/>
  <c r="J88" i="1"/>
  <c r="J87" i="1"/>
  <c r="H86" i="1"/>
  <c r="H85" i="1"/>
  <c r="I89" i="1"/>
  <c r="J89" i="1"/>
  <c r="K89" i="1"/>
  <c r="H89" i="1"/>
  <c r="G94" i="1"/>
  <c r="H356" i="1" l="1"/>
  <c r="H308" i="1" l="1"/>
  <c r="H303" i="1"/>
  <c r="H298" i="1"/>
  <c r="H198" i="1"/>
  <c r="J267" i="1" l="1"/>
  <c r="K267" i="1"/>
  <c r="K295" i="1" l="1"/>
  <c r="J351" i="1"/>
  <c r="K351" i="1"/>
  <c r="K317" i="1" s="1"/>
  <c r="K365" i="1"/>
  <c r="K316" i="1" s="1"/>
  <c r="K364" i="1"/>
  <c r="K315" i="1" s="1"/>
  <c r="K305" i="1"/>
  <c r="I237" i="1"/>
  <c r="J237" i="1"/>
  <c r="K237" i="1"/>
  <c r="K257" i="1"/>
  <c r="I247" i="1"/>
  <c r="J247" i="1"/>
  <c r="K247" i="1"/>
  <c r="K245" i="1"/>
  <c r="K242" i="1" s="1"/>
  <c r="H181" i="1"/>
  <c r="I181" i="1"/>
  <c r="J181" i="1"/>
  <c r="K181" i="1"/>
  <c r="G181" i="1"/>
  <c r="K433" i="1"/>
  <c r="K428" i="1"/>
  <c r="K423" i="1"/>
  <c r="K418" i="1"/>
  <c r="K403" i="1" s="1"/>
  <c r="K368" i="1"/>
  <c r="K363" i="1" s="1"/>
  <c r="K353" i="1"/>
  <c r="K348" i="1" s="1"/>
  <c r="K336" i="1"/>
  <c r="K319" i="1" s="1"/>
  <c r="K318" i="1"/>
  <c r="K294" i="1"/>
  <c r="K268" i="1" s="1"/>
  <c r="K292" i="1"/>
  <c r="K291" i="1"/>
  <c r="K265" i="1" s="1"/>
  <c r="K274" i="1"/>
  <c r="K266" i="1"/>
  <c r="K230" i="1"/>
  <c r="K225" i="1"/>
  <c r="K220" i="1"/>
  <c r="K215" i="1"/>
  <c r="K214" i="1"/>
  <c r="K209" i="1" s="1"/>
  <c r="K213" i="1"/>
  <c r="K212" i="1"/>
  <c r="K211" i="1"/>
  <c r="K206" i="1" s="1"/>
  <c r="K191" i="1"/>
  <c r="K186" i="1" s="1"/>
  <c r="K190" i="1"/>
  <c r="K189" i="1"/>
  <c r="K154" i="1" s="1"/>
  <c r="K151" i="1" s="1"/>
  <c r="K188" i="1"/>
  <c r="K187" i="1"/>
  <c r="K166" i="1"/>
  <c r="K161" i="1"/>
  <c r="K156" i="1"/>
  <c r="K141" i="1"/>
  <c r="K136" i="1"/>
  <c r="K126" i="1"/>
  <c r="K121" i="1"/>
  <c r="K116" i="1"/>
  <c r="K111" i="1"/>
  <c r="K110" i="1"/>
  <c r="K107" i="1"/>
  <c r="K99" i="1"/>
  <c r="K94" i="1"/>
  <c r="K86" i="1"/>
  <c r="K85" i="1"/>
  <c r="J85" i="1"/>
  <c r="J86" i="1"/>
  <c r="K65" i="1"/>
  <c r="K60" i="1"/>
  <c r="K55" i="1"/>
  <c r="K50" i="1"/>
  <c r="K45" i="1"/>
  <c r="K40" i="1"/>
  <c r="K35" i="1"/>
  <c r="K34" i="1"/>
  <c r="K33" i="1"/>
  <c r="K21" i="1" s="1"/>
  <c r="K32" i="1"/>
  <c r="K20" i="1" s="1"/>
  <c r="K31" i="1"/>
  <c r="K19" i="1" s="1"/>
  <c r="K23" i="1"/>
  <c r="K22" i="1"/>
  <c r="H368" i="1"/>
  <c r="K398" i="1" l="1"/>
  <c r="K293" i="1"/>
  <c r="K300" i="1"/>
  <c r="K290" i="1" s="1"/>
  <c r="K314" i="1"/>
  <c r="K207" i="1"/>
  <c r="K264" i="1"/>
  <c r="K208" i="1"/>
  <c r="J84" i="1"/>
  <c r="K82" i="1"/>
  <c r="K80" i="1"/>
  <c r="K8" i="1" s="1"/>
  <c r="K81" i="1"/>
  <c r="K83" i="1"/>
  <c r="K106" i="1"/>
  <c r="K84" i="1"/>
  <c r="K210" i="1"/>
  <c r="K30" i="1"/>
  <c r="K18" i="1"/>
  <c r="H247" i="1"/>
  <c r="H213" i="1"/>
  <c r="J166" i="1"/>
  <c r="I166" i="1"/>
  <c r="H166" i="1"/>
  <c r="G166" i="1"/>
  <c r="J161" i="1"/>
  <c r="I161" i="1"/>
  <c r="H161" i="1"/>
  <c r="G161" i="1"/>
  <c r="J156" i="1"/>
  <c r="I156" i="1"/>
  <c r="H156" i="1"/>
  <c r="G156" i="1"/>
  <c r="G151" i="1"/>
  <c r="K10" i="1" l="1"/>
  <c r="K9" i="1"/>
  <c r="K205" i="1"/>
  <c r="K79" i="1"/>
  <c r="G276" i="1"/>
  <c r="K7" i="1" l="1"/>
  <c r="G193" i="1"/>
  <c r="G430" i="1"/>
  <c r="G400" i="1" s="1"/>
  <c r="H350" i="1" l="1"/>
  <c r="H349" i="1"/>
  <c r="G370" i="1" l="1"/>
  <c r="G308" i="1"/>
  <c r="G298" i="1"/>
  <c r="G255" i="1"/>
  <c r="G247" i="1"/>
  <c r="G129" i="1"/>
  <c r="G124" i="1"/>
  <c r="G53" i="1"/>
  <c r="G48" i="1"/>
  <c r="G109" i="1" l="1"/>
  <c r="G106" i="1" s="1"/>
  <c r="G245" i="1"/>
  <c r="G240" i="1" s="1"/>
  <c r="J230" i="1" l="1"/>
  <c r="I230" i="1"/>
  <c r="H230" i="1"/>
  <c r="G230" i="1"/>
  <c r="G368" i="1"/>
  <c r="G252" i="1"/>
  <c r="J364" i="1"/>
  <c r="H257" i="1"/>
  <c r="H252" i="1"/>
  <c r="H237" i="1" l="1"/>
  <c r="J130" i="1"/>
  <c r="J127" i="1"/>
  <c r="J128" i="1"/>
  <c r="J108" i="1" s="1"/>
  <c r="J54" i="1"/>
  <c r="J52" i="1"/>
  <c r="J51" i="1"/>
  <c r="J433" i="1" l="1"/>
  <c r="J428" i="1"/>
  <c r="J423" i="1"/>
  <c r="J418" i="1"/>
  <c r="J403" i="1" s="1"/>
  <c r="J353" i="1"/>
  <c r="J348" i="1" s="1"/>
  <c r="J352" i="1"/>
  <c r="J350" i="1"/>
  <c r="J349" i="1"/>
  <c r="J336" i="1"/>
  <c r="J319" i="1" s="1"/>
  <c r="J323" i="1"/>
  <c r="J322" i="1"/>
  <c r="J317" i="1" s="1"/>
  <c r="J321" i="1"/>
  <c r="J320" i="1"/>
  <c r="J305" i="1"/>
  <c r="J300" i="1"/>
  <c r="J295" i="1"/>
  <c r="J294" i="1"/>
  <c r="J268" i="1" s="1"/>
  <c r="J293" i="1"/>
  <c r="J292" i="1"/>
  <c r="J291" i="1"/>
  <c r="J265" i="1" s="1"/>
  <c r="J274" i="1"/>
  <c r="J266" i="1"/>
  <c r="J242" i="1"/>
  <c r="J225" i="1"/>
  <c r="J220" i="1"/>
  <c r="J213" i="1"/>
  <c r="J215" i="1"/>
  <c r="J214" i="1"/>
  <c r="J209" i="1" s="1"/>
  <c r="J212" i="1"/>
  <c r="J211" i="1"/>
  <c r="J206" i="1" s="1"/>
  <c r="J191" i="1"/>
  <c r="J190" i="1"/>
  <c r="J189" i="1"/>
  <c r="J154" i="1" s="1"/>
  <c r="J151" i="1" s="1"/>
  <c r="J188" i="1"/>
  <c r="J187" i="1"/>
  <c r="J146" i="1"/>
  <c r="J141" i="1"/>
  <c r="J136" i="1"/>
  <c r="J126" i="1"/>
  <c r="J121" i="1"/>
  <c r="J116" i="1"/>
  <c r="J111" i="1"/>
  <c r="J110" i="1"/>
  <c r="J106" i="1"/>
  <c r="J107" i="1"/>
  <c r="J99" i="1"/>
  <c r="J94" i="1"/>
  <c r="J65" i="1"/>
  <c r="J60" i="1"/>
  <c r="J55" i="1"/>
  <c r="J50" i="1"/>
  <c r="J45" i="1"/>
  <c r="J40" i="1"/>
  <c r="J35" i="1"/>
  <c r="J34" i="1"/>
  <c r="J33" i="1"/>
  <c r="J21" i="1" s="1"/>
  <c r="J32" i="1"/>
  <c r="J20" i="1" s="1"/>
  <c r="J31" i="1"/>
  <c r="J19" i="1" s="1"/>
  <c r="J23" i="1"/>
  <c r="J22" i="1"/>
  <c r="I257" i="1"/>
  <c r="J257" i="1"/>
  <c r="G257" i="1"/>
  <c r="J398" i="1" l="1"/>
  <c r="J315" i="1"/>
  <c r="J83" i="1"/>
  <c r="J208" i="1"/>
  <c r="J207" i="1"/>
  <c r="J210" i="1"/>
  <c r="J80" i="1"/>
  <c r="J82" i="1"/>
  <c r="J81" i="1"/>
  <c r="J318" i="1"/>
  <c r="J290" i="1"/>
  <c r="J264" i="1"/>
  <c r="J186" i="1"/>
  <c r="J30" i="1"/>
  <c r="J18" i="1"/>
  <c r="J8" i="1" l="1"/>
  <c r="J10" i="1"/>
  <c r="J205" i="1"/>
  <c r="J79" i="1"/>
  <c r="H365" i="1" l="1"/>
  <c r="H316" i="1" s="1"/>
  <c r="I365" i="1"/>
  <c r="G365" i="1"/>
  <c r="H22" i="1" l="1"/>
  <c r="I22" i="1"/>
  <c r="G22" i="1"/>
  <c r="H23" i="1"/>
  <c r="I23" i="1"/>
  <c r="G23" i="1"/>
  <c r="H35" i="1"/>
  <c r="I35" i="1"/>
  <c r="G35" i="1"/>
  <c r="H40" i="1"/>
  <c r="I40" i="1"/>
  <c r="G40" i="1"/>
  <c r="H45" i="1"/>
  <c r="I45" i="1"/>
  <c r="G45" i="1"/>
  <c r="H55" i="1"/>
  <c r="I55" i="1"/>
  <c r="G55" i="1"/>
  <c r="H60" i="1"/>
  <c r="I60" i="1"/>
  <c r="G60" i="1"/>
  <c r="H65" i="1"/>
  <c r="G65" i="1"/>
  <c r="H94" i="1"/>
  <c r="I94" i="1"/>
  <c r="H111" i="1"/>
  <c r="I111" i="1"/>
  <c r="G111" i="1"/>
  <c r="H116" i="1"/>
  <c r="I116" i="1"/>
  <c r="G116" i="1"/>
  <c r="H121" i="1"/>
  <c r="I121" i="1"/>
  <c r="G121" i="1"/>
  <c r="H136" i="1"/>
  <c r="I136" i="1"/>
  <c r="G136" i="1"/>
  <c r="H141" i="1"/>
  <c r="I141" i="1"/>
  <c r="G141" i="1"/>
  <c r="H146" i="1"/>
  <c r="I146" i="1"/>
  <c r="G146" i="1"/>
  <c r="H191" i="1"/>
  <c r="I191" i="1"/>
  <c r="G191" i="1"/>
  <c r="G196" i="1"/>
  <c r="H215" i="1"/>
  <c r="I215" i="1"/>
  <c r="G215" i="1"/>
  <c r="H220" i="1"/>
  <c r="I220" i="1"/>
  <c r="G220" i="1"/>
  <c r="H225" i="1"/>
  <c r="I225" i="1"/>
  <c r="G225" i="1"/>
  <c r="H269" i="1"/>
  <c r="G269" i="1"/>
  <c r="H274" i="1"/>
  <c r="I274" i="1"/>
  <c r="G274" i="1"/>
  <c r="I295" i="1"/>
  <c r="H295" i="1"/>
  <c r="H300" i="1"/>
  <c r="I300" i="1"/>
  <c r="G300" i="1"/>
  <c r="H305" i="1"/>
  <c r="I305" i="1"/>
  <c r="G305" i="1"/>
  <c r="H336" i="1"/>
  <c r="I336" i="1"/>
  <c r="G336" i="1"/>
  <c r="G319" i="1" s="1"/>
  <c r="H353" i="1"/>
  <c r="I353" i="1"/>
  <c r="G353" i="1"/>
  <c r="H418" i="1"/>
  <c r="H403" i="1" s="1"/>
  <c r="I418" i="1"/>
  <c r="I403" i="1" s="1"/>
  <c r="G418" i="1"/>
  <c r="G403" i="1" s="1"/>
  <c r="H428" i="1"/>
  <c r="I428" i="1"/>
  <c r="G428" i="1"/>
  <c r="H210" i="1" l="1"/>
  <c r="G210" i="1"/>
  <c r="G32" i="1"/>
  <c r="G33" i="1" l="1"/>
  <c r="H266" i="1"/>
  <c r="G266" i="1"/>
  <c r="H364" i="1"/>
  <c r="I364" i="1"/>
  <c r="G364" i="1"/>
  <c r="H33" i="1" l="1"/>
  <c r="H126" i="1" l="1"/>
  <c r="I126" i="1"/>
  <c r="G126" i="1"/>
  <c r="I187" i="1"/>
  <c r="G188" i="1"/>
  <c r="H267" i="1" l="1"/>
  <c r="H264" i="1" s="1"/>
  <c r="I264" i="1"/>
  <c r="G267" i="1"/>
  <c r="G264" i="1" s="1"/>
  <c r="G237" i="1"/>
  <c r="G295" i="1"/>
  <c r="H242" i="1" l="1"/>
  <c r="I242" i="1"/>
  <c r="G242" i="1"/>
  <c r="G213" i="1" l="1"/>
  <c r="G208" i="1" s="1"/>
  <c r="I85" i="1" l="1"/>
  <c r="G85" i="1"/>
  <c r="I86" i="1"/>
  <c r="G86" i="1"/>
  <c r="I99" i="1"/>
  <c r="H99" i="1"/>
  <c r="G99" i="1"/>
  <c r="G84" i="1" l="1"/>
  <c r="I84" i="1"/>
  <c r="H84" i="1"/>
  <c r="H433" i="1"/>
  <c r="I433" i="1"/>
  <c r="G433" i="1"/>
  <c r="H423" i="1" l="1"/>
  <c r="H398" i="1" s="1"/>
  <c r="I423" i="1"/>
  <c r="I398" i="1" s="1"/>
  <c r="G423" i="1"/>
  <c r="G398" i="1" s="1"/>
  <c r="I188" i="1"/>
  <c r="I211" i="1"/>
  <c r="I206" i="1" s="1"/>
  <c r="I212" i="1"/>
  <c r="I207" i="1" s="1"/>
  <c r="I213" i="1"/>
  <c r="I208" i="1" s="1"/>
  <c r="I214" i="1"/>
  <c r="I209" i="1" s="1"/>
  <c r="H211" i="1"/>
  <c r="H206" i="1" s="1"/>
  <c r="H212" i="1"/>
  <c r="H207" i="1" s="1"/>
  <c r="H208" i="1"/>
  <c r="H214" i="1"/>
  <c r="H209" i="1" s="1"/>
  <c r="G211" i="1"/>
  <c r="G206" i="1" s="1"/>
  <c r="G212" i="1"/>
  <c r="G207" i="1" s="1"/>
  <c r="G214" i="1"/>
  <c r="G209" i="1" s="1"/>
  <c r="G21" i="1"/>
  <c r="I205" i="1" l="1"/>
  <c r="G205" i="1"/>
  <c r="H205" i="1"/>
  <c r="I363" i="1"/>
  <c r="I348" i="1"/>
  <c r="I352" i="1"/>
  <c r="I351" i="1"/>
  <c r="I350" i="1"/>
  <c r="I316" i="1" s="1"/>
  <c r="I349" i="1"/>
  <c r="I319" i="1"/>
  <c r="I323" i="1"/>
  <c r="I322" i="1"/>
  <c r="I320" i="1"/>
  <c r="I315" i="1" s="1"/>
  <c r="I294" i="1"/>
  <c r="I268" i="1" s="1"/>
  <c r="I293" i="1"/>
  <c r="I292" i="1"/>
  <c r="I291" i="1"/>
  <c r="I265" i="1" s="1"/>
  <c r="I190" i="1"/>
  <c r="I189" i="1"/>
  <c r="I154" i="1" s="1"/>
  <c r="I130" i="1"/>
  <c r="I128" i="1"/>
  <c r="I108" i="1" s="1"/>
  <c r="I127" i="1"/>
  <c r="I80" i="1" s="1"/>
  <c r="I54" i="1"/>
  <c r="I34" i="1" s="1"/>
  <c r="I21" i="1"/>
  <c r="I52" i="1"/>
  <c r="I51" i="1"/>
  <c r="H351" i="1"/>
  <c r="H352" i="1"/>
  <c r="G349" i="1"/>
  <c r="G350" i="1"/>
  <c r="G351" i="1"/>
  <c r="G352" i="1"/>
  <c r="H320" i="1"/>
  <c r="H315" i="1" s="1"/>
  <c r="H322" i="1"/>
  <c r="H323" i="1"/>
  <c r="G320" i="1"/>
  <c r="G315" i="1" s="1"/>
  <c r="G321" i="1"/>
  <c r="G316" i="1" s="1"/>
  <c r="G322" i="1"/>
  <c r="G323" i="1"/>
  <c r="H363" i="1"/>
  <c r="G363" i="1"/>
  <c r="H319" i="1"/>
  <c r="H291" i="1"/>
  <c r="H265" i="1" s="1"/>
  <c r="H292" i="1"/>
  <c r="H294" i="1"/>
  <c r="H268" i="1" s="1"/>
  <c r="G291" i="1"/>
  <c r="G265" i="1" s="1"/>
  <c r="G292" i="1"/>
  <c r="G294" i="1"/>
  <c r="G268" i="1" s="1"/>
  <c r="H348" i="1"/>
  <c r="G348" i="1"/>
  <c r="H187" i="1"/>
  <c r="H189" i="1"/>
  <c r="H154" i="1" s="1"/>
  <c r="H109" i="1" s="1"/>
  <c r="H190" i="1"/>
  <c r="G187" i="1"/>
  <c r="G189" i="1"/>
  <c r="G82" i="1" s="1"/>
  <c r="G190" i="1"/>
  <c r="H127" i="1"/>
  <c r="H107" i="1" s="1"/>
  <c r="H128" i="1"/>
  <c r="H130" i="1"/>
  <c r="H110" i="1" s="1"/>
  <c r="G127" i="1"/>
  <c r="G107" i="1" s="1"/>
  <c r="G130" i="1"/>
  <c r="G110" i="1" s="1"/>
  <c r="H51" i="1"/>
  <c r="H52" i="1"/>
  <c r="H21" i="1"/>
  <c r="H54" i="1"/>
  <c r="H34" i="1" s="1"/>
  <c r="G54" i="1"/>
  <c r="G34" i="1" s="1"/>
  <c r="G51" i="1"/>
  <c r="H317" i="1" l="1"/>
  <c r="I317" i="1"/>
  <c r="I314" i="1" s="1"/>
  <c r="G314" i="1"/>
  <c r="I81" i="1"/>
  <c r="H50" i="1"/>
  <c r="H30" i="1" s="1"/>
  <c r="I31" i="1"/>
  <c r="I19" i="1" s="1"/>
  <c r="I50" i="1"/>
  <c r="G31" i="1"/>
  <c r="G50" i="1"/>
  <c r="G317" i="1"/>
  <c r="H318" i="1"/>
  <c r="I318" i="1"/>
  <c r="I32" i="1"/>
  <c r="G20" i="1"/>
  <c r="H32" i="1"/>
  <c r="H20" i="1" s="1"/>
  <c r="G80" i="1"/>
  <c r="H80" i="1"/>
  <c r="H314" i="1"/>
  <c r="I83" i="1"/>
  <c r="I210" i="1"/>
  <c r="I186" i="1"/>
  <c r="I290" i="1"/>
  <c r="G318" i="1"/>
  <c r="G293" i="1"/>
  <c r="H293" i="1"/>
  <c r="G290" i="1"/>
  <c r="H290" i="1"/>
  <c r="G186" i="1"/>
  <c r="H83" i="1"/>
  <c r="G83" i="1"/>
  <c r="G81" i="1"/>
  <c r="H31" i="1"/>
  <c r="H19" i="1" s="1"/>
  <c r="I151" i="1" l="1"/>
  <c r="I109" i="1"/>
  <c r="I20" i="1"/>
  <c r="I30" i="1"/>
  <c r="I8" i="1"/>
  <c r="H151" i="1"/>
  <c r="G79" i="1"/>
  <c r="G9" i="1"/>
  <c r="G10" i="1"/>
  <c r="H18" i="1"/>
  <c r="H8" i="1"/>
  <c r="G19" i="1"/>
  <c r="G30" i="1"/>
  <c r="I18" i="1" l="1"/>
  <c r="I106" i="1"/>
  <c r="I82" i="1"/>
  <c r="H82" i="1"/>
  <c r="H106" i="1"/>
  <c r="G18" i="1"/>
  <c r="G8" i="1"/>
  <c r="G7" i="1" s="1"/>
  <c r="I10" i="1" l="1"/>
  <c r="I79" i="1"/>
  <c r="H10" i="1"/>
  <c r="J363" i="1"/>
  <c r="J365" i="1"/>
  <c r="J316" i="1" s="1"/>
  <c r="J9" i="1" l="1"/>
  <c r="J7" i="1" s="1"/>
  <c r="J314" i="1"/>
  <c r="H186" i="1"/>
  <c r="H188" i="1"/>
  <c r="H81" i="1" s="1"/>
  <c r="H9" i="1" l="1"/>
  <c r="H7" i="1" s="1"/>
  <c r="H79" i="1"/>
</calcChain>
</file>

<file path=xl/sharedStrings.xml><?xml version="1.0" encoding="utf-8"?>
<sst xmlns="http://schemas.openxmlformats.org/spreadsheetml/2006/main" count="857" uniqueCount="299">
  <si>
    <t>Всего</t>
  </si>
  <si>
    <t>федеральный бюджет (субсидии, субвенции, иные межбюджетные трансферты)</t>
  </si>
  <si>
    <t>иные внебюджетные источники</t>
  </si>
  <si>
    <t>1.1.</t>
  </si>
  <si>
    <t>1.2.</t>
  </si>
  <si>
    <t>1.2.1.</t>
  </si>
  <si>
    <t>1.2.2.</t>
  </si>
  <si>
    <t>1.2.3.</t>
  </si>
  <si>
    <t>1.2.4.</t>
  </si>
  <si>
    <t>2.1.</t>
  </si>
  <si>
    <t>3.1.</t>
  </si>
  <si>
    <t>3.1.1.</t>
  </si>
  <si>
    <t>3.1.2.</t>
  </si>
  <si>
    <t>3.2.</t>
  </si>
  <si>
    <t>4.1.</t>
  </si>
  <si>
    <t>4.2.</t>
  </si>
  <si>
    <t>4.3.</t>
  </si>
  <si>
    <t xml:space="preserve">Отдельные мероприятия: </t>
  </si>
  <si>
    <t>Мероприятия направленные на материально-техническое обеспечение учреждения</t>
  </si>
  <si>
    <t>3.1.3.</t>
  </si>
  <si>
    <t>3.3.</t>
  </si>
  <si>
    <t>Подпрограмма N 1 "Развитие системы дошкольного образования Хасанского муниципального округа"</t>
  </si>
  <si>
    <t>Подпрограмма N 2 «Развитие системы общего образования Хасанского муниципального округа»</t>
  </si>
  <si>
    <t>Подпрограмма N 3 «Развитие системы дополнительного образования Хасанского муниципального округа»</t>
  </si>
  <si>
    <t xml:space="preserve">Основное мероприятие № 1                                                              Реализация дополнительных общеобразовательных программ </t>
  </si>
  <si>
    <t>3.2.1</t>
  </si>
  <si>
    <t>Подпрограмма «Безопасность образовательных учреждений Хасанского муниципального округа»</t>
  </si>
  <si>
    <t>5</t>
  </si>
  <si>
    <t>5.1</t>
  </si>
  <si>
    <t>5.1.1</t>
  </si>
  <si>
    <t>5.1.2</t>
  </si>
  <si>
    <t>5.2</t>
  </si>
  <si>
    <t>5.2.1</t>
  </si>
  <si>
    <t>5.2.2</t>
  </si>
  <si>
    <t>5.3</t>
  </si>
  <si>
    <t>5.3.1</t>
  </si>
  <si>
    <t>6</t>
  </si>
  <si>
    <t>6.1</t>
  </si>
  <si>
    <t>6.1.1</t>
  </si>
  <si>
    <t>6.1.2.</t>
  </si>
  <si>
    <t>6.1.3.</t>
  </si>
  <si>
    <t>6.2.</t>
  </si>
  <si>
    <t>6.3.</t>
  </si>
  <si>
    <t>6.4</t>
  </si>
  <si>
    <t>Основное мероприятие №1                                                                     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 Хасанского муниципального округа</t>
  </si>
  <si>
    <t>Мероприятие 2.3.                                                                                                                Материально-техническое обеспечение учреждений</t>
  </si>
  <si>
    <t>№ п/п</t>
  </si>
  <si>
    <t>Оценка расходов (тыс. руб.) годы</t>
  </si>
  <si>
    <t>бюджет Хасанского муниципального округа</t>
  </si>
  <si>
    <t>краевой бюджет (субсидии, субвенции, иные межбюджетные трансферты)</t>
  </si>
  <si>
    <t>Основное мероприятие №2                                                                         Создание условий для предоставления дошкольного образования на территории Хасанского муниципального округа</t>
  </si>
  <si>
    <t>Руководство и управление в сфере образования</t>
  </si>
  <si>
    <t>1.2.5.</t>
  </si>
  <si>
    <t>1.2.6.</t>
  </si>
  <si>
    <t>2.1.2</t>
  </si>
  <si>
    <t xml:space="preserve">Основное мероприятие № 2                                                                 Создание условий для предоставления начального общего, основного общего и среднего общего образования </t>
  </si>
  <si>
    <t>Основное мероприятие № 2                                                                  Федеральный проект "Успех каждого ребенка" национального проекта "Образование"</t>
  </si>
  <si>
    <t>3.3.1</t>
  </si>
  <si>
    <t>Мероприятие 2.1.                                                                                      Гранты в форме субсидий юридическим лицам, индивидуальным предпринимателям - в целях финансового обеспечения образовательных услуг, оказываемых по сертификатам персонифицированного финансирования дополнительного образования детей</t>
  </si>
  <si>
    <t>3.3.2</t>
  </si>
  <si>
    <t>Мероприятие 3.1                                                                                      Организация отдыха, оздоровления и занятости обучающихся муниципальных общеобразовательных учреждений за счет средств местного бюджета</t>
  </si>
  <si>
    <t>Выявление и поддержка одаренных детей и молодежи</t>
  </si>
  <si>
    <t>Компенсация части родительской платы за присмотр и уход за ребенком в образовательных учреждениях.</t>
  </si>
  <si>
    <t xml:space="preserve">Обеспечение мер социальной поддержки студентам, обучающимся  в высших или средних профессиональных учебных заведениях и получающих педагогическую специальность </t>
  </si>
  <si>
    <t>Обеспечение деятельности МКУ «Управления образования»</t>
  </si>
  <si>
    <t>Приобретение коммунальных услуг МКУ «Управления образования»</t>
  </si>
  <si>
    <t>2.2.</t>
  </si>
  <si>
    <t>2.2.1.</t>
  </si>
  <si>
    <t>2.2.2.</t>
  </si>
  <si>
    <t>Мероприятие 2.3                                                                                 Расходы на мероприятия, направленные на материально-техническое обеспечение учреждений</t>
  </si>
  <si>
    <t xml:space="preserve">Основное мероприятие № 3                                                                  Обеспечение бесплатным питанием учащихся в муниципальных общеобразовательных организациях </t>
  </si>
  <si>
    <t>2.3</t>
  </si>
  <si>
    <t>2.3.1</t>
  </si>
  <si>
    <t>2.3.2</t>
  </si>
  <si>
    <t>Мероприятие1. 2                                                                                         Создание детских технопарков "Кванториум</t>
  </si>
  <si>
    <t>Мероприятие 2.2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</si>
  <si>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Мероприятие 2.1.                                                                                        Обеспечение деятельности муниципальных  дошкольных образовательных учреждений</t>
  </si>
  <si>
    <t>Мероприятие 2.2.                                                                                      Приобретение коммунальных услуг</t>
  </si>
  <si>
    <t>Мероприятие 2.4.                                                                                 Проведение капитального и текущего ремонта (с учетом разработки и проверки проектно-сметной документации), а также проведение аварийно-восстановительных работ в муниципальных учреждениях</t>
  </si>
  <si>
    <t>Мероприятие 2.5.                                                                                        Оборудование специальными условиями для беспрепятственного доступа, а так же адаптации для нужд инвалидов  и других маломобильных групп населения в зданиях муниципальных учреждений</t>
  </si>
  <si>
    <t>Основное мероприятие № 1                                                                                  Реализация образовательных программ начального общего, основного общего и среднего общего образования</t>
  </si>
  <si>
    <t>Мероприятие № 1.2.                                                                                                            Реализация дошкольного, общего и дополнительного образования в муниципальных общеобразовательных учреждениях по основным общеобразовательным программам за счет средств субвенции из краевого бюджета</t>
  </si>
  <si>
    <t>Мероприятие 2.1                                                                                                                  Обеспечение деятельности  (оказание услуг)муниципальных общеобразовательных учреждений</t>
  </si>
  <si>
    <t>Мероприятие 2.2                                                                                                                 Приобретение коммунальных услуг муниципальными учреждениями</t>
  </si>
  <si>
    <t>Мероприятие 2.4.                                                                                                                    Проведение капитального и текущего ремонта (с учетом разработки и проверки проектно-сметной документации), а также проведение аварийно-восстановительных работ в муниципальных учреждениях</t>
  </si>
  <si>
    <t>2.2.3.</t>
  </si>
  <si>
    <t>2.2.4</t>
  </si>
  <si>
    <t>2.2.5</t>
  </si>
  <si>
    <t>Мероприятие 3.1                                                                                                            Обеспечение бесплатным питанием учащихся в муниципальных общеобразовательных организациях за счет средств краевого бюджета</t>
  </si>
  <si>
    <t>Мероприятие 3.2                                                                                                             Обеспечение горячим питанием  обучающихся получающих начальное общее образование в муниципальных общеобразовательных организациях, софинансируемых за счет средств федерального бюджета</t>
  </si>
  <si>
    <t>Мероприятие 1.1                                                                                                             Обеспечение деятельности (оказание услуг) муниципальных учреждений</t>
  </si>
  <si>
    <t>Мероприятие 1.2                                                                                                          Приобретение коммунальных услуг</t>
  </si>
  <si>
    <t>Мероприятие  1.3                                                                                                       Мероприятия, направленные на материально-техническое обеспечение учреждений</t>
  </si>
  <si>
    <t>Основное мероприятие № 3                                                                                 Организация отдыха и оздоровления детей</t>
  </si>
  <si>
    <t>Основное мероприятие №1                                                                                  Мероприятия по профилактике терроризма и экстремизма</t>
  </si>
  <si>
    <t>Основное мероприятие №2                                                                                  Мероприятия по обеспечению требований пожарной безопасности</t>
  </si>
  <si>
    <t>Основное мероприятие № 3                                                                              Мероприятия по исполнению норм в области охраны труда</t>
  </si>
  <si>
    <t>Основное мероприятие №1                                                                                     Федеральный проект "Современная школа"</t>
  </si>
  <si>
    <t>Мероприятие 1.1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</si>
  <si>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1.2.7.</t>
  </si>
  <si>
    <t>Мероприятие 2.7.                                                                                     Мероприятия по реализации проектов инициативного бюджетирования по направлению "Твой проект"</t>
  </si>
  <si>
    <t>Мероприятие 2.1                                                                                    Осуществление мероприятий, направленных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</si>
  <si>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Основное мероприятие № 3                                                                                Федеральный проект "Патриотическое воспитание граждан Российской Федерации"  национального проекта "Образование"</t>
  </si>
  <si>
    <t xml:space="preserve">Основное мероприятие № 2                                                         Обеспечение персонифицированного финансирования дополнительного образования </t>
  </si>
  <si>
    <t xml:space="preserve"> Мероприятие  3.2                                                                                                       Организацию отдыха и обеспечение оздоровления и отдыха детей (за исключением организации отдыха детей в каникулярное время) за счет субвеции из краевого бюджета</t>
  </si>
  <si>
    <t xml:space="preserve">Мероприятие 2.6.                                                                                                          Капитальный ремонт зданий и благоустройство территорий муниципальных образовательных организаций, оказывающих услуги дошкольного образования </t>
  </si>
  <si>
    <t>2.2.6</t>
  </si>
  <si>
    <t>2.2.7</t>
  </si>
  <si>
    <t>Наименование  цели, задачи мероприятия, отдельного мероприятия</t>
  </si>
  <si>
    <t>Ответственные исполнители, соисполнители</t>
  </si>
  <si>
    <t>Срок реализации</t>
  </si>
  <si>
    <t>Код бюджетной классификации</t>
  </si>
  <si>
    <t>Цель: Повышение доступности и качества муниципальных услуг (работ), оказываемых дошкольными образовательными учреждениями</t>
  </si>
  <si>
    <t>Мероприятия по исполнению задачи №1:</t>
  </si>
  <si>
    <t>Задача №1: удовлетворении потребностей населения Хасанского муниципального округа в получении доступного и качественного дошкольного образования для детей, соответствующего современным стандартам</t>
  </si>
  <si>
    <t>Мероприятия по исполнению задачи №2:</t>
  </si>
  <si>
    <t>Подпрограмма № 2 "Развитие системы общего образования Хасанского муниципального округа"</t>
  </si>
  <si>
    <t>Цель: Повышение доступности и качества муниципальных услуг (работ), оказываемых общеобразовательными учреждениями</t>
  </si>
  <si>
    <t>Задача №1: Удовлетворении потребностей населения Хасанского муниципального округа в получении доступного и качественного дошкольного образования для детей, соответствующего современным стандартам. Внедрение на всех уровнях общего образования новых методов обучения и воспитания, образовательных технологий, обеспечивающих освоение обучающимися базовых навыков и умений, повышение их мотивации к обучению и вовлеченности в образовательный процесс.</t>
  </si>
  <si>
    <t>Подпрограмма: "Развитие системы дополнительного образования, отдыха, оздоровления и занятости детей и подростков Хасанского муниципального округа"</t>
  </si>
  <si>
    <t>Цель: Повышение доступности и качества муниципальных услуг (работ), оказываемых  учреждениями дополнительного образования</t>
  </si>
  <si>
    <t>Задача №1: Удовлетворении потребностей населения  в получении доступного и качественного общего дополнительного образования для детей и молодежи независимо от социального и материального положения семей.</t>
  </si>
  <si>
    <t>Задача № 2: Обеспечение равной доступности качественного дополнительного образования для детей путем реализации механизма персонифицированного учета.</t>
  </si>
  <si>
    <t>Мероприятия по исполнению задачи№2</t>
  </si>
  <si>
    <t>Задача №3 Обеспечение максимальной занятости детей, обучающихся в общеобразовательных учреждениях, в учебное и каникулярное время и организацию трудоустройства подростков в возрасте от 14 до 18 лет, обучающихся в общеобразовательных учреждениях, в каникулярное время</t>
  </si>
  <si>
    <t>Мероприятия по исполнению задачи №3</t>
  </si>
  <si>
    <t>Подпрограмма: "Безопасность муниципальных образовательных учреждений Хасанского муниципального округа"</t>
  </si>
  <si>
    <t>Цель: Создание безопасных условий в муниципальных образовательных учреждениях для обеспечения доступного и качественного образования, сохранения жизни и здоровья обучающихся</t>
  </si>
  <si>
    <t>Задача удовлетворение потребностей населения в получении доступного и качественного образования для детей и молодежи, сохранение и обеспечение готовности муниципальных образовательных учреждений к началу каждого учебного года, обеспечение безопасных комфортных условий обучения</t>
  </si>
  <si>
    <t>Мероприятия по исполнению задачи:</t>
  </si>
  <si>
    <t>Цель подпрограммы: Создание благоприятных условий воспитания и социализации детей, выявление и развитие одаренных и талантливых детей в различных областях образования</t>
  </si>
  <si>
    <t>Мероприятия по решению задачи №1</t>
  </si>
  <si>
    <t>Задача №1: Удовлетворение потребностей населения в получении доступного и качественного образования для детей и молодежи. Создание условий для внедрения к 2024 году современной и безопасной цифровой образовательной среды, обеспечивающей формирование ценности к саморозвитию и самообразованию у обучающихся образовательных организаций всех видов и уровней, путем обновления информационно-коммуникационной инфраструктуры, подготовки кадров</t>
  </si>
  <si>
    <t>Задача №2 : Создание в общеобразовательных организациях, расположенных в сельской местности и малых городах, условий для занятий физкультурой и спортом.</t>
  </si>
  <si>
    <t>Мероприятия по решению задачи №2:</t>
  </si>
  <si>
    <t>Ожидаемый результат</t>
  </si>
  <si>
    <t xml:space="preserve">МКУ "Управление образования"  общеобразовательные учреждения </t>
  </si>
  <si>
    <t>МКУ "Управление образования"   образовательные учреждения</t>
  </si>
  <si>
    <t>МКУ "Управление образования", общеобразовательные учреждения</t>
  </si>
  <si>
    <t>МКУ "Управление образования", образовательные учреждения</t>
  </si>
  <si>
    <t>МКУ "Управление образования"</t>
  </si>
  <si>
    <t>МКУ "Управление образования", дошкольные образовательные учреждения</t>
  </si>
  <si>
    <t>Удовлетворенность населения качеством предоставляемых услуг не менее 89%</t>
  </si>
  <si>
    <t>Доля дошкольных образовательных  учреждений, в которых созданы условия для организации образовательного процесса в соответствии с современными требованиями до 80% к 2025 году.</t>
  </si>
  <si>
    <t>Степень удовлетворенности населения качеством и доступностью предоставления образовательных услуг общего образования до 89%.</t>
  </si>
  <si>
    <t>Степень удовлетворенности населения качеством и доступностью предоставления образовательных услуг дополнительного  образования до 89%.</t>
  </si>
  <si>
    <t>Готовность муниципальных образовательных учреждений к началу каждого нового учебного года 100% ежегодно.</t>
  </si>
  <si>
    <t>Количество общеобразовательных организаций, расположенных сельской местности и малых городах, в которых созданы и функционируют центры образования естественно-научной и технологической направленностей к 2023 году -8%.</t>
  </si>
  <si>
    <t>Доля обучающихся по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до 37% к 2024 году.</t>
  </si>
  <si>
    <t>Доля одаренных детей и талантливой молодежи от общего количества выявленных, получающих необходимую комплексную поддержку и развитие в образовательных учреждениях общего образования до 100% к 2023 году.</t>
  </si>
  <si>
    <t>МКУ "Управление образования", образовательные учреждения, администрация Хасанского муниципального округа</t>
  </si>
  <si>
    <t>021 0702 хххххххххх ххх</t>
  </si>
  <si>
    <t>021 0701,0702 хххххххххх ххх</t>
  </si>
  <si>
    <t>021 0709,1003,1004 0160000000 000</t>
  </si>
  <si>
    <t>021 0701 0000000000 000</t>
  </si>
  <si>
    <t>021 0701 0110200000 000</t>
  </si>
  <si>
    <t>Доля дошкольных образовательных  учреждений, в которых созданы условия для организации образовательного процесса в соответствии с современными требованиями до 80% к 2025 году. Доля воспитанников муниципальных дошкольных образовательных учреждений, обучающихся по программам, соответствующим ФГОС дошкольного образования до 100% к 2025 году.</t>
  </si>
  <si>
    <t>Удельный вес численности обучающихся в образовательных учреждениях общего образования в соответствии с федеральными государственными образовательными стандартами, в общей численности обучающихся в образовательных учреждениях общего образования до 100% к 2025 году. Количество обучающихся муниципальных общеобразовательных учреждений, занимающихся в первую смену, в общей численности обучающихся до 94% к 2025 году.</t>
  </si>
  <si>
    <t>Итого по программе</t>
  </si>
  <si>
    <t>Задача №2: Создание условий в получении дошкольного образования для раннего развития детей в возрасте до трех лет. Улучшение условий содержания детей в образовательных учреждениях, реализующих основную общеобразовательную программу дошкольного образования.Создание детям дошкольного возраста условий равного старта для обучения в общеобразовательных учреждениях.</t>
  </si>
  <si>
    <t>Задача №2: Достижение качества образования современным стандартам.</t>
  </si>
  <si>
    <t>Количество педагогических работников муниципальных образовательных организаций, получивших меры социальной поддержки к 2025 году- 22.</t>
  </si>
  <si>
    <t>Охват детей деятельностью региональных центров выявления, поддержки и развития способностей и талантов у детей и молодежи, технопарков "Кванториум" и центров "IT-клуб" до 4,97% к 2024 году.Доля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до 20% к 2025 году.Доля образовательных организаций, использующих сервисы федеральной информационно-сервисной платформы цифровой образовательной среды при реализации программ основного общего образования до 30% к 2025 году.Доля  педагогических работников, использующих сервисы федеральной информационно-сервисной платформы цифровой образовательной среды до 40% к 2024 году</t>
  </si>
  <si>
    <t>021 0701 0702 0703 хххххххххх ххх</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</si>
  <si>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до 100% ежегодно. Доля педагогов имеющих первую и высшую категории до 52% к 2025 году.Удельный вес численности высококвалифицированных педагогический работников в общей численности квалифицированных педагогических работников в образовательных учреждениях  до 50% к 2025 году</t>
  </si>
  <si>
    <t>Степень удовлетворенности населения качеством и доступностью предоставляемых услуг дошкольного образования до 89% к 2025 году. Доля охвата детей в возрасте от 1,5 до 6 лет , получающих услугу общедоступного и бесплатного дошкольного образования по основным образовательным программам и (или) услугу по присмотру и уходу за ребенком в муниципальных дошкольных образовательных организациях, в общей численности детей в возрасте от 1,5 до 6 лет до 70% к 2025 году.</t>
  </si>
  <si>
    <t xml:space="preserve">Задача №2. Обновление состава педагогических кадров, создание механизмов мотивации педагогов к повышению качества работы и непрерывному профессиональному развитию; внедрение национальной системы профессионального роста педагогических работников, охватывающей не менее 50 процентов учителей общеобразовательных организаций
</t>
  </si>
  <si>
    <t>Мероприятие 2.1                                                                                      Меры социальной поддержки педагогических работников муниципальных образовательных организаций Приморского края</t>
  </si>
  <si>
    <t>Мероприятие 2.2                                                                                                       Подготовка и повышение квалификации педагогических работников</t>
  </si>
  <si>
    <t>3.2.1.1</t>
  </si>
  <si>
    <t>Субсидии бюджетным учреждениям на финансовое обеспечение государственного(муниципального)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</si>
  <si>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Субсидии в целях финансового обеспечения (возмещения)исполнения государственного (муниципального) социального заказа на оказание государственных (муниципальных) услуг в социальной сфере</t>
  </si>
  <si>
    <t>3.2.2</t>
  </si>
  <si>
    <t>Иные бюджетные ассигнования</t>
  </si>
  <si>
    <t>021 0703 0130370020 800</t>
  </si>
  <si>
    <t>Доля трудоустроенных подростков в возрасте от 14 до 18 лет в общеобразовательные учреждения в каникулярное время, от общего числа учащихся ежегодно не менее 13%. Доля обучающихся муниципальных общеобразовательных учреждений, охваченных различными видами отдыха, оздоровления и занятости, от общего числа обучающихся муниципальных общеобразовательных учреждений до 65% к 2026 году.</t>
  </si>
  <si>
    <t xml:space="preserve">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образовательных организациях дополнительного образования детей со специальными наименованиями "детская школа искусств", "детская музыкальная школа", "детская хоровая школа", "детская художественная школа", "детская хореографическая школа", "детская театральная школа", "детская цирковая школа", "детская школа художественных ремесел" (далее - детские школы искусств);
-  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
</t>
  </si>
  <si>
    <t>Доля выпускников муниципальных общеобразовательных учреждений, не сдавших единый государственный экзамен, в общей численности учащихся до 3,1% к 2025 году. Доля выпускников муниципальных общеобразовательных учреждений Хасанского муниципального округа, успешно прошедших государственную итоговую аттестацию (ГИА) по программам среднего общего образования в формах ЕГЭ и ГВЭ, в общей численности выпускников учавствующих в ГИА до 97% к 2026 году.</t>
  </si>
  <si>
    <t>Муниципальная программа «Развитие образования Хасанского муниципального округа» на 2023-2026 годы</t>
  </si>
  <si>
    <t>3.1.4.</t>
  </si>
  <si>
    <t xml:space="preserve"> Мероприятие 1.4.                                                                                                                Оборудование специальными условиями для беспрепятственного доступа, а так же адаптации для нужд инвалидов  и других маломобильных групп населения в зданиях муниципальных учреждений</t>
  </si>
  <si>
    <t>021 0703 0130370020 600,800</t>
  </si>
  <si>
    <t xml:space="preserve">Перечень мероприятий  и объем финансирования муниципальной программы "Развитие образования Хасанского муниципального округа" </t>
  </si>
  <si>
    <t>3.2.2.2</t>
  </si>
  <si>
    <t xml:space="preserve">Приложение №5  к муниципальной программе "Развитие образования Хасанского муниципального округа" , утвержденной постановлением администрации Хасанского муниципального района,   от 02.09.2022   № 583-па </t>
  </si>
  <si>
    <t>Охват детей в возрасте от 5 до 18 лет программами дополнительного образования до 74,5% к 2025 году.</t>
  </si>
  <si>
    <t>Количество муниципальных дошкольных образовательных учреждений в которых были проведены капитальный ремонт зданий и благоустройство территорий в 2023 году -1.</t>
  </si>
  <si>
    <t xml:space="preserve">                                                                                                                                                                                                                                                                                                                                                                                                                                                                                                                                                                                                                                                                                                                                                                                                                                                                                                                                                                                                                                                                                                                                                                                                                                                                                                                                                                                                                                                                                                                                                                                                                                                                                                                                                                                                                                                                                                                                                                                                                                                                                                                                                                                                                                                                                                                                                                                                                                                                                                                                                                                                                                                                                                                                                                        </t>
  </si>
  <si>
    <t>2.2.8</t>
  </si>
  <si>
    <t>Мероприятие 2.9 Реализация мероприятий по модернизации школьных систем образования</t>
  </si>
  <si>
    <t>2023-2027</t>
  </si>
  <si>
    <t>2.2.9</t>
  </si>
  <si>
    <t>Администрация Хасанского муниципального округа</t>
  </si>
  <si>
    <t>МКУ "Управление образования",  образовательные  учреждения,</t>
  </si>
  <si>
    <t xml:space="preserve"> Администрация Хасанского смуниципального округа</t>
  </si>
  <si>
    <t>021 0700 00000000000 000</t>
  </si>
  <si>
    <t>024 0700 0000000000 000</t>
  </si>
  <si>
    <t>021 0701 0110193070 610</t>
  </si>
  <si>
    <t>021 0701 0110221000 610</t>
  </si>
  <si>
    <t>021 0701 0110221001 610</t>
  </si>
  <si>
    <t>021 0701 011221002 610</t>
  </si>
  <si>
    <t>021 0701 0110221010 610</t>
  </si>
  <si>
    <t>021 0701 0110221011 610</t>
  </si>
  <si>
    <t>021 0701 01102S2020 610</t>
  </si>
  <si>
    <t>021 0701 01102S2360 610</t>
  </si>
  <si>
    <t>021 0702 0120000000 610</t>
  </si>
  <si>
    <t>021 0702 0120193060 610</t>
  </si>
  <si>
    <t>021 0702 0120153030 610</t>
  </si>
  <si>
    <t>021 0702 0120200000 610</t>
  </si>
  <si>
    <t>021 0702 0120221000 610</t>
  </si>
  <si>
    <t>021 0702 0120221001 610</t>
  </si>
  <si>
    <t>021 0702 0120221002 610</t>
  </si>
  <si>
    <t>021 0702 0120221010 610</t>
  </si>
  <si>
    <t>021 0702 0120221011 610</t>
  </si>
  <si>
    <t>021 0702 01202(S)2340 610</t>
  </si>
  <si>
    <t>021 0702 012029(S)2360 610</t>
  </si>
  <si>
    <t>021 0702 01202S2751 610</t>
  </si>
  <si>
    <t>021 0702 01202S2752 610</t>
  </si>
  <si>
    <t>021 0702 01202S2753 610</t>
  </si>
  <si>
    <t>021 0702 хххххх7500 610</t>
  </si>
  <si>
    <t>021 0702 0120300000 610</t>
  </si>
  <si>
    <t>021 0702 0120393150 610</t>
  </si>
  <si>
    <t>021 0702 01203R3040 610</t>
  </si>
  <si>
    <t>021 0703 0130000000 610, 800</t>
  </si>
  <si>
    <t>021 0703 0130100000 610</t>
  </si>
  <si>
    <t>021 0703 0130121000 610</t>
  </si>
  <si>
    <t>021 0703 0130121001 610</t>
  </si>
  <si>
    <t>021 0703 0130121002 610</t>
  </si>
  <si>
    <t>021 0703 0130121011 610</t>
  </si>
  <si>
    <t>021 0703 0130370020 610</t>
  </si>
  <si>
    <t>021 0709 0130221200 610</t>
  </si>
  <si>
    <t>021 0709 0130293080 320, 610</t>
  </si>
  <si>
    <t>021 0709 0130200000 610,320</t>
  </si>
  <si>
    <t>021 0701, 0702, 0703, 1400000000 600</t>
  </si>
  <si>
    <t>021 0701,0702,0703, 0140121310 610</t>
  </si>
  <si>
    <t>021 0701,0702,0703 0140221320 610</t>
  </si>
  <si>
    <t>021 0701,0702,0703, 0140321330 610</t>
  </si>
  <si>
    <t>021 0701,0702,0703,1003 0150000000 320</t>
  </si>
  <si>
    <t>021 1003 015Е193140 320</t>
  </si>
  <si>
    <t>021, 024  1003 015Е193140 320</t>
  </si>
  <si>
    <t>021 0702 015Е2L0980 610</t>
  </si>
  <si>
    <t>021 0702 015ЕВ51790 610</t>
  </si>
  <si>
    <t>021 0709 0160121000 110,240,850</t>
  </si>
  <si>
    <t>22 0709 0160121000 110,240,850</t>
  </si>
  <si>
    <t>021 0709 016012001 240</t>
  </si>
  <si>
    <t>021 0709 0160121002 240</t>
  </si>
  <si>
    <t>021 0709 0160221000 240</t>
  </si>
  <si>
    <t>021 1004 0160393090 240,320</t>
  </si>
  <si>
    <t>021 1003 0160471011 320</t>
  </si>
  <si>
    <t>2.1.1.</t>
  </si>
  <si>
    <t xml:space="preserve">                                                                          Ежемесячное денежное вознаграждение за классное руководство педагогическим работникам муниципальных общеобразовательных учреждений</t>
  </si>
  <si>
    <t>Мероприятие №1.1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t>
  </si>
  <si>
    <t>2024-2027</t>
  </si>
  <si>
    <t>2.1.3</t>
  </si>
  <si>
    <t>2.2.9.1</t>
  </si>
  <si>
    <t>2.2.9.2.</t>
  </si>
  <si>
    <t>2.2.9.3.</t>
  </si>
  <si>
    <t>Мероприятие 2.5. Обеспечение комплексного развития сельских территорий (строительство и реконструкция (модернизация), капитальный ремонт объектов муниципальных общеобразовательных организаций, приобретение оборудования и транспортных средств)</t>
  </si>
  <si>
    <t xml:space="preserve">021 0702 01202L5765 </t>
  </si>
  <si>
    <t>Мероприятия 2.8                                                                                                                 Мероприятия по реализации проектов инициативного бюджетирования по направлению "Твой проект"</t>
  </si>
  <si>
    <t>Мероприятия 2.7                                                                                                               Капитальный ремонт зданий  муниципальных общеобразовательных учреждений</t>
  </si>
  <si>
    <t xml:space="preserve"> Мероприятие 2.6                                                                                                                Оборудование специальными условиями для беспрепятственного доступа, а так же адаптации для нужд инвалидов  и других маломобильных групп населения в зданиях муниципальных учреждений</t>
  </si>
  <si>
    <t>021 0701 01102S2362 610</t>
  </si>
  <si>
    <t>1.2.7.1</t>
  </si>
  <si>
    <t>Мероприятие 1.2.7.1   Реализация проекта "Парус здоровья" в рамках проекта инициативного бюджетирования по направлению "Твой проект"</t>
  </si>
  <si>
    <t>2.2.9.4</t>
  </si>
  <si>
    <t>Мероприятия 2.9                                                                                                            Мероприятия по реализации проектов инициативного бюджетирования по направлению "Молодежный бюджет"</t>
  </si>
  <si>
    <t>Мероприятия 2.9.1                                                                                                              Реализация проекта "Дворик детства"</t>
  </si>
  <si>
    <t>Мероприятия 2.9.2.                                                                                                                 Реализация проекта "Беги к своей цели"</t>
  </si>
  <si>
    <t>Мероприятия 2.9.3.                                                                                                                 Реализация проекта "МБОУ СОШ пгт.Краскино"</t>
  </si>
  <si>
    <t>Мероприятие 2.9.4. реализация проекта "Сценический комплекс для проведения культурно-массовых мероприятий</t>
  </si>
  <si>
    <t>22 0702 01202S2751 610</t>
  </si>
  <si>
    <t>2.2.9.5</t>
  </si>
  <si>
    <t>Мероприятие 2.9.5 Реализация проекта "Единая полоса препятствий "Победа" в рамках проекта инициативного бюджетирования по направлению "Молодежный бюджет"</t>
  </si>
  <si>
    <t>021 0702 012029S2360(2750)  610</t>
  </si>
  <si>
    <t>Подпрограмма "Реализация национальных и региональных проектов в сфере образования"</t>
  </si>
  <si>
    <t>2025-2027</t>
  </si>
  <si>
    <t>021 0702 015Ю65ХХХХ 610</t>
  </si>
  <si>
    <t>021 0702 015Ю650500 610</t>
  </si>
  <si>
    <t>021 0702 015Ю651790 610</t>
  </si>
  <si>
    <t>021 0702 015Ю653030 610</t>
  </si>
  <si>
    <t>021 1003 015Ю693140 320</t>
  </si>
  <si>
    <t>5.4.</t>
  </si>
  <si>
    <t>Мероприятие 4.1.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Приморского края, муниципальных общеобразовательных организаций и профессиональных образовательных организаций</t>
  </si>
  <si>
    <t>5.4.1</t>
  </si>
  <si>
    <t>5.4.2.</t>
  </si>
  <si>
    <t xml:space="preserve">Мероприятие 4.2.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</si>
  <si>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5.4.3.</t>
  </si>
  <si>
    <t>Мероприятие 4.3.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</si>
  <si>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Мероприятие 4.4.                   Меры социальной поддержки педагогических работников муниципальных образовательных организаций Приморского края</t>
  </si>
  <si>
    <t>5.4.4.</t>
  </si>
  <si>
    <t>Подпрограмма "Реализация национальных проектов "Демография" , "Образование"  "Молодежь и дети" Хасанского муниципального округа"</t>
  </si>
  <si>
    <t>Основное мероприятие №4 Национальный проект "Молодежь и дети" Региональный проект "Педагоги и наставники"</t>
  </si>
  <si>
    <t xml:space="preserve">Мероприятие № 3.1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</si>
  <si>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3.3.3.</t>
  </si>
  <si>
    <t>Мероприятие 3.3.                                   Реализация мер поддержки в сфере занятости населения</t>
  </si>
  <si>
    <t>024 0709 01302S4050 610</t>
  </si>
  <si>
    <t>021 0709 01302S4050 610</t>
  </si>
  <si>
    <t>Приложение № 3  к постановлению администрации Хасанского муниципального округа от 10.03.2025  №402-па</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</si>
</sst>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color theme="1"/>
      <name val="Times New Roman"/>
      <family val="1"/>
      <charset val="204"/>
    </font>
    <font>
      <b/>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113">
    <xf numFmtId="0" fontId="0" fillId="0" borderId="0" xfId="0"/>
    <xf numFmtId="0" fontId="1" fillId="0" borderId="1" xfId="0" applyFont="1" applyFill="1" applyBorder="1" applyAlignment="1">
      <alignment horizontal="center" vertical="top"/>
    </xf>
    <xf numFmtId="0" fontId="1" fillId="0" borderId="1" xfId="0" applyNumberFormat="1" applyFont="1" applyFill="1" applyBorder="1" applyAlignment="1">
      <alignment horizontal="center" vertical="top"/>
    </xf>
    <xf numFmtId="2" fontId="2"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49" fontId="1" fillId="0" borderId="2" xfId="0" applyNumberFormat="1" applyFont="1" applyFill="1" applyBorder="1" applyAlignment="1">
      <alignment vertical="center" wrapText="1"/>
    </xf>
    <xf numFmtId="2" fontId="1" fillId="0" borderId="3" xfId="0" applyNumberFormat="1" applyFont="1" applyFill="1" applyBorder="1" applyAlignment="1">
      <alignment horizontal="center" vertical="top"/>
    </xf>
    <xf numFmtId="0" fontId="1" fillId="0" borderId="1" xfId="0" applyFont="1" applyFill="1" applyBorder="1" applyAlignment="1">
      <alignment horizontal="center" vertical="center" wrapText="1"/>
    </xf>
    <xf numFmtId="0" fontId="1" fillId="0" borderId="2" xfId="0" applyFont="1" applyFill="1" applyBorder="1" applyAlignment="1">
      <alignment vertical="center" wrapText="1"/>
    </xf>
    <xf numFmtId="2" fontId="2" fillId="0" borderId="2" xfId="0" applyNumberFormat="1" applyFont="1" applyFill="1" applyBorder="1" applyAlignment="1">
      <alignment horizontal="center" vertical="top"/>
    </xf>
    <xf numFmtId="0" fontId="1" fillId="0" borderId="0" xfId="0" applyFont="1" applyFill="1" applyAlignment="1">
      <alignment horizontal="center" vertical="top"/>
    </xf>
    <xf numFmtId="49" fontId="1" fillId="0" borderId="0" xfId="0" applyNumberFormat="1" applyFont="1" applyFill="1"/>
    <xf numFmtId="0" fontId="1" fillId="0" borderId="0" xfId="0" applyFont="1" applyFill="1" applyAlignment="1">
      <alignment horizontal="left" vertical="top"/>
    </xf>
    <xf numFmtId="49" fontId="1" fillId="0" borderId="0" xfId="0" applyNumberFormat="1" applyFont="1" applyFill="1" applyAlignment="1">
      <alignment horizontal="center" vertical="center"/>
    </xf>
    <xf numFmtId="0" fontId="1" fillId="0" borderId="0" xfId="0" applyFont="1" applyFill="1"/>
    <xf numFmtId="0" fontId="2" fillId="0" borderId="0" xfId="0" applyFont="1" applyFill="1" applyBorder="1" applyAlignment="1">
      <alignment horizontal="center" vertical="top" wrapText="1"/>
    </xf>
    <xf numFmtId="0" fontId="1" fillId="0" borderId="0" xfId="0" applyNumberFormat="1" applyFont="1" applyFill="1" applyAlignment="1">
      <alignment horizontal="center" vertical="top"/>
    </xf>
    <xf numFmtId="49" fontId="2" fillId="0" borderId="2" xfId="0" applyNumberFormat="1" applyFont="1" applyFill="1" applyBorder="1" applyAlignment="1">
      <alignment horizontal="left" vertical="center" wrapText="1"/>
    </xf>
    <xf numFmtId="2" fontId="1" fillId="0" borderId="0" xfId="0" applyNumberFormat="1" applyFont="1" applyFill="1"/>
    <xf numFmtId="49" fontId="1" fillId="0" borderId="2"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2" fontId="1" fillId="0" borderId="1" xfId="0" applyNumberFormat="1"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1" fillId="0" borderId="3" xfId="0" applyNumberFormat="1" applyFont="1" applyFill="1" applyBorder="1" applyAlignment="1">
      <alignment horizontal="left" vertical="center" wrapText="1"/>
    </xf>
    <xf numFmtId="2" fontId="2" fillId="0" borderId="6" xfId="0" applyNumberFormat="1" applyFont="1" applyFill="1" applyBorder="1" applyAlignment="1">
      <alignment horizontal="center" vertical="top"/>
    </xf>
    <xf numFmtId="0" fontId="1" fillId="0" borderId="6" xfId="0" applyFont="1" applyFill="1" applyBorder="1"/>
    <xf numFmtId="2" fontId="1" fillId="0" borderId="6" xfId="0" applyNumberFormat="1" applyFont="1" applyFill="1" applyBorder="1" applyAlignment="1">
      <alignment horizontal="center" vertical="top"/>
    </xf>
    <xf numFmtId="0" fontId="1" fillId="0" borderId="6" xfId="0"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6" xfId="0" applyNumberFormat="1" applyFont="1" applyFill="1" applyBorder="1" applyAlignment="1">
      <alignment horizontal="center" vertical="top"/>
    </xf>
    <xf numFmtId="49" fontId="1" fillId="0" borderId="7" xfId="0" applyNumberFormat="1" applyFont="1" applyFill="1" applyBorder="1" applyAlignment="1">
      <alignment horizontal="center"/>
    </xf>
    <xf numFmtId="49" fontId="1" fillId="0" borderId="2"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1" fillId="2" borderId="1" xfId="0" applyFont="1" applyFill="1" applyBorder="1" applyAlignment="1">
      <alignment horizontal="center" vertical="top"/>
    </xf>
    <xf numFmtId="2" fontId="1" fillId="2" borderId="1" xfId="0" applyNumberFormat="1" applyFont="1" applyFill="1" applyBorder="1" applyAlignment="1">
      <alignment horizontal="center" vertical="top"/>
    </xf>
    <xf numFmtId="2" fontId="2" fillId="2" borderId="1" xfId="0" applyNumberFormat="1" applyFont="1" applyFill="1" applyBorder="1" applyAlignment="1">
      <alignment horizontal="center" vertical="top"/>
    </xf>
    <xf numFmtId="49" fontId="1" fillId="0" borderId="3"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4" xfId="0" applyFont="1" applyFill="1" applyBorder="1" applyAlignment="1">
      <alignment horizontal="center" vertical="center" wrapText="1"/>
    </xf>
    <xf numFmtId="49" fontId="1" fillId="0" borderId="9" xfId="0" applyNumberFormat="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3" xfId="0" applyFont="1" applyFill="1" applyBorder="1" applyAlignment="1">
      <alignment horizontal="center"/>
    </xf>
    <xf numFmtId="0" fontId="1" fillId="0" borderId="7" xfId="0" applyFont="1" applyFill="1" applyBorder="1" applyAlignment="1">
      <alignment horizontal="center"/>
    </xf>
    <xf numFmtId="0" fontId="1" fillId="0" borderId="2" xfId="0" applyFont="1" applyFill="1" applyBorder="1" applyAlignment="1">
      <alignment horizontal="center"/>
    </xf>
    <xf numFmtId="49" fontId="1" fillId="0" borderId="11" xfId="0" applyNumberFormat="1" applyFont="1" applyFill="1" applyBorder="1" applyAlignment="1">
      <alignment horizontal="left" vertical="center" wrapText="1"/>
    </xf>
    <xf numFmtId="49" fontId="1" fillId="0" borderId="12" xfId="0" applyNumberFormat="1" applyFont="1" applyFill="1" applyBorder="1" applyAlignment="1">
      <alignment horizontal="left" vertical="center" wrapText="1"/>
    </xf>
    <xf numFmtId="49" fontId="1" fillId="0" borderId="13"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11" xfId="0" applyNumberFormat="1" applyFont="1" applyFill="1" applyBorder="1" applyAlignment="1">
      <alignment horizontal="left" vertical="center" wrapText="1"/>
    </xf>
    <xf numFmtId="49" fontId="3" fillId="0" borderId="12" xfId="0" applyNumberFormat="1" applyFont="1" applyFill="1" applyBorder="1" applyAlignment="1">
      <alignment horizontal="left" vertical="center" wrapText="1"/>
    </xf>
    <xf numFmtId="49" fontId="3" fillId="0" borderId="13"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2"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left" wrapText="1"/>
    </xf>
    <xf numFmtId="49" fontId="1" fillId="0" borderId="0" xfId="0" applyNumberFormat="1" applyFont="1" applyFill="1" applyBorder="1" applyAlignment="1">
      <alignment horizontal="left" wrapText="1"/>
    </xf>
    <xf numFmtId="49" fontId="1" fillId="0" borderId="10" xfId="0" applyNumberFormat="1" applyFont="1" applyFill="1" applyBorder="1" applyAlignment="1">
      <alignment horizontal="left" wrapText="1"/>
    </xf>
    <xf numFmtId="0" fontId="1" fillId="0" borderId="0" xfId="0" applyFont="1" applyFill="1" applyAlignment="1">
      <alignment horizontal="left"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7" xfId="0" applyFont="1" applyFill="1" applyBorder="1" applyAlignment="1">
      <alignment horizontal="center" vertical="top" wrapText="1"/>
    </xf>
    <xf numFmtId="49" fontId="1" fillId="0" borderId="3" xfId="0" applyNumberFormat="1" applyFont="1" applyFill="1" applyBorder="1" applyAlignment="1">
      <alignment horizontal="left" vertical="center" wrapText="1"/>
    </xf>
    <xf numFmtId="49" fontId="1" fillId="0" borderId="2" xfId="0" applyNumberFormat="1" applyFont="1" applyFill="1" applyBorder="1" applyAlignment="1">
      <alignment horizontal="left" vertical="center" wrapText="1"/>
    </xf>
    <xf numFmtId="0" fontId="2" fillId="0" borderId="8" xfId="0" applyFont="1" applyFill="1" applyBorder="1" applyAlignment="1">
      <alignment horizontal="center" vertical="top" wrapText="1"/>
    </xf>
    <xf numFmtId="49" fontId="1" fillId="0" borderId="3" xfId="0" applyNumberFormat="1" applyFont="1" applyFill="1" applyBorder="1" applyAlignment="1">
      <alignment horizontal="center"/>
    </xf>
    <xf numFmtId="49" fontId="1" fillId="0" borderId="7" xfId="0" applyNumberFormat="1" applyFont="1" applyFill="1" applyBorder="1" applyAlignment="1">
      <alignment horizontal="center"/>
    </xf>
    <xf numFmtId="0" fontId="1" fillId="0" borderId="3" xfId="0" applyFont="1" applyFill="1" applyBorder="1" applyAlignment="1">
      <alignment horizontal="center" wrapText="1"/>
    </xf>
    <xf numFmtId="0" fontId="1" fillId="0" borderId="7" xfId="0" applyFont="1" applyFill="1" applyBorder="1" applyAlignment="1">
      <alignment horizontal="center" wrapText="1"/>
    </xf>
    <xf numFmtId="0" fontId="1" fillId="0" borderId="2" xfId="0" applyFont="1" applyFill="1" applyBorder="1" applyAlignment="1">
      <alignment horizontal="center" wrapText="1"/>
    </xf>
    <xf numFmtId="49" fontId="1" fillId="0" borderId="2" xfId="0" applyNumberFormat="1" applyFont="1" applyFill="1" applyBorder="1" applyAlignment="1">
      <alignment horizontal="center"/>
    </xf>
    <xf numFmtId="0" fontId="1" fillId="0" borderId="3" xfId="0" applyFont="1" applyFill="1" applyBorder="1" applyAlignment="1">
      <alignment horizontal="left" vertical="top" wrapText="1"/>
    </xf>
    <xf numFmtId="0" fontId="1" fillId="0" borderId="2" xfId="0" applyFont="1" applyFill="1" applyBorder="1" applyAlignment="1">
      <alignment horizontal="left" vertical="top" wrapText="1"/>
    </xf>
    <xf numFmtId="49" fontId="1" fillId="0" borderId="1" xfId="0" applyNumberFormat="1" applyFont="1" applyFill="1" applyBorder="1" applyAlignment="1">
      <alignment horizontal="left"/>
    </xf>
    <xf numFmtId="49" fontId="1" fillId="0" borderId="11" xfId="0" applyNumberFormat="1" applyFont="1" applyFill="1" applyBorder="1" applyAlignment="1">
      <alignment horizontal="left" wrapText="1"/>
    </xf>
    <xf numFmtId="49" fontId="1" fillId="0" borderId="12" xfId="0" applyNumberFormat="1" applyFont="1" applyFill="1" applyBorder="1" applyAlignment="1">
      <alignment horizontal="left" wrapText="1"/>
    </xf>
    <xf numFmtId="49" fontId="1" fillId="0" borderId="13" xfId="0" applyNumberFormat="1" applyFont="1" applyFill="1" applyBorder="1" applyAlignment="1">
      <alignment horizontal="left" wrapText="1"/>
    </xf>
    <xf numFmtId="0" fontId="1" fillId="0" borderId="1" xfId="0"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12" xfId="0" applyFont="1" applyFill="1" applyBorder="1" applyAlignment="1">
      <alignment horizontal="center" vertical="top"/>
    </xf>
    <xf numFmtId="0" fontId="1" fillId="0" borderId="13" xfId="0" applyFont="1" applyFill="1" applyBorder="1" applyAlignment="1">
      <alignment horizontal="center" vertical="top"/>
    </xf>
    <xf numFmtId="0" fontId="1" fillId="0" borderId="8" xfId="0" applyFont="1" applyFill="1" applyBorder="1" applyAlignment="1">
      <alignment horizontal="center" vertical="top"/>
    </xf>
    <xf numFmtId="0" fontId="1" fillId="0" borderId="14" xfId="0" applyFont="1" applyFill="1" applyBorder="1" applyAlignment="1">
      <alignment horizontal="center" vertical="top"/>
    </xf>
    <xf numFmtId="49" fontId="1" fillId="0" borderId="3"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7"/>
  <sheetViews>
    <sheetView tabSelected="1" workbookViewId="0">
      <pane xSplit="6" ySplit="6" topLeftCell="G199" activePane="bottomRight" state="frozen"/>
      <selection pane="topRight" activeCell="D1" sqref="D1"/>
      <selection pane="bottomLeft" activeCell="A7" sqref="A7"/>
      <selection pane="bottomRight" activeCell="G1" sqref="G1:L1"/>
    </sheetView>
  </sheetViews>
  <sheetFormatPr defaultRowHeight="12.75" x14ac:dyDescent="0.2"/>
  <cols>
    <col min="1" max="1" width="5" style="11" customWidth="1"/>
    <col min="2" max="2" width="25.42578125" style="12" customWidth="1"/>
    <col min="3" max="3" width="16.140625" style="12" customWidth="1"/>
    <col min="4" max="4" width="11.28515625" style="12" customWidth="1"/>
    <col min="5" max="5" width="12.140625" style="12" customWidth="1"/>
    <col min="6" max="6" width="28.140625" style="13" customWidth="1"/>
    <col min="7" max="7" width="10.85546875" style="10" customWidth="1"/>
    <col min="8" max="8" width="11.42578125" style="10" customWidth="1"/>
    <col min="9" max="9" width="12.85546875" style="10" customWidth="1"/>
    <col min="10" max="10" width="11.42578125" style="10" customWidth="1"/>
    <col min="11" max="11" width="11.140625" style="10" customWidth="1"/>
    <col min="12" max="12" width="29.42578125" style="14" customWidth="1"/>
    <col min="13" max="13" width="9.140625" style="14"/>
    <col min="14" max="14" width="12.85546875" style="14" customWidth="1"/>
    <col min="15" max="16384" width="9.140625" style="14"/>
  </cols>
  <sheetData>
    <row r="1" spans="1:14" ht="37.5" customHeight="1" x14ac:dyDescent="0.2">
      <c r="G1" s="86" t="s">
        <v>298</v>
      </c>
      <c r="H1" s="86"/>
      <c r="I1" s="86"/>
      <c r="J1" s="86"/>
      <c r="K1" s="86"/>
      <c r="L1" s="86"/>
    </row>
    <row r="2" spans="1:14" ht="50.25" customHeight="1" x14ac:dyDescent="0.2">
      <c r="G2" s="86" t="s">
        <v>184</v>
      </c>
      <c r="H2" s="86"/>
      <c r="I2" s="86"/>
      <c r="J2" s="86"/>
      <c r="K2" s="86"/>
      <c r="L2" s="86"/>
    </row>
    <row r="3" spans="1:14" ht="30" customHeight="1" x14ac:dyDescent="0.2">
      <c r="B3" s="92" t="s">
        <v>182</v>
      </c>
      <c r="C3" s="92"/>
      <c r="D3" s="92"/>
      <c r="E3" s="92"/>
      <c r="F3" s="92"/>
      <c r="G3" s="92"/>
      <c r="H3" s="92"/>
      <c r="I3" s="92"/>
      <c r="J3" s="15"/>
      <c r="K3" s="15"/>
    </row>
    <row r="4" spans="1:14" x14ac:dyDescent="0.2">
      <c r="G4" s="107" t="s">
        <v>47</v>
      </c>
      <c r="H4" s="107"/>
      <c r="I4" s="107"/>
      <c r="J4" s="107"/>
      <c r="K4" s="108"/>
      <c r="L4" s="95" t="s">
        <v>135</v>
      </c>
    </row>
    <row r="5" spans="1:14" x14ac:dyDescent="0.2">
      <c r="A5" s="93" t="s">
        <v>46</v>
      </c>
      <c r="B5" s="99" t="s">
        <v>108</v>
      </c>
      <c r="C5" s="87" t="s">
        <v>109</v>
      </c>
      <c r="D5" s="87" t="s">
        <v>110</v>
      </c>
      <c r="E5" s="87" t="s">
        <v>111</v>
      </c>
      <c r="F5" s="90" t="s">
        <v>187</v>
      </c>
      <c r="G5" s="109"/>
      <c r="H5" s="109"/>
      <c r="I5" s="109"/>
      <c r="J5" s="109"/>
      <c r="K5" s="110"/>
      <c r="L5" s="96"/>
    </row>
    <row r="6" spans="1:14" ht="30" customHeight="1" x14ac:dyDescent="0.2">
      <c r="A6" s="98"/>
      <c r="B6" s="100"/>
      <c r="C6" s="88"/>
      <c r="D6" s="88"/>
      <c r="E6" s="88"/>
      <c r="F6" s="91"/>
      <c r="G6" s="1">
        <v>2023</v>
      </c>
      <c r="H6" s="2">
        <v>2024</v>
      </c>
      <c r="I6" s="2">
        <v>2025</v>
      </c>
      <c r="J6" s="16">
        <v>2026</v>
      </c>
      <c r="K6" s="2">
        <v>2027</v>
      </c>
      <c r="L6" s="97"/>
    </row>
    <row r="7" spans="1:14" ht="21.75" customHeight="1" x14ac:dyDescent="0.2">
      <c r="A7" s="93"/>
      <c r="B7" s="39" t="s">
        <v>178</v>
      </c>
      <c r="C7" s="105" t="s">
        <v>193</v>
      </c>
      <c r="D7" s="87" t="s">
        <v>190</v>
      </c>
      <c r="E7" s="106" t="s">
        <v>195</v>
      </c>
      <c r="F7" s="17" t="s">
        <v>158</v>
      </c>
      <c r="G7" s="3">
        <f>G10+G9+G8</f>
        <v>803442.68000000017</v>
      </c>
      <c r="H7" s="3">
        <f>H10+H9+H8</f>
        <v>855810.72</v>
      </c>
      <c r="I7" s="3">
        <f>I10+I9+I8+I12+I11+I13</f>
        <v>1086623.6800000002</v>
      </c>
      <c r="J7" s="3">
        <f>J10+J9+J8+J12</f>
        <v>898174.09</v>
      </c>
      <c r="K7" s="3">
        <f>K10+K9+K8+K12</f>
        <v>941647.9800000001</v>
      </c>
      <c r="L7" s="39" t="s">
        <v>142</v>
      </c>
      <c r="N7" s="18"/>
    </row>
    <row r="8" spans="1:14" ht="38.25" x14ac:dyDescent="0.2">
      <c r="A8" s="94"/>
      <c r="B8" s="40"/>
      <c r="C8" s="105"/>
      <c r="D8" s="89"/>
      <c r="E8" s="106"/>
      <c r="F8" s="19" t="s">
        <v>1</v>
      </c>
      <c r="G8" s="4">
        <f t="shared" ref="G8:K9" si="0">G19+G80+G206+G291+G315+G399</f>
        <v>39231.049999999996</v>
      </c>
      <c r="H8" s="4">
        <f t="shared" si="0"/>
        <v>50360.49</v>
      </c>
      <c r="I8" s="4">
        <f t="shared" si="0"/>
        <v>240185.67</v>
      </c>
      <c r="J8" s="4">
        <f t="shared" si="0"/>
        <v>59938.619999999995</v>
      </c>
      <c r="K8" s="4">
        <f t="shared" si="0"/>
        <v>59919.560000000005</v>
      </c>
      <c r="L8" s="40"/>
    </row>
    <row r="9" spans="1:14" ht="38.25" x14ac:dyDescent="0.2">
      <c r="A9" s="94"/>
      <c r="B9" s="40"/>
      <c r="C9" s="105"/>
      <c r="D9" s="89"/>
      <c r="E9" s="106"/>
      <c r="F9" s="19" t="s">
        <v>49</v>
      </c>
      <c r="G9" s="4">
        <f t="shared" si="0"/>
        <v>362215.85</v>
      </c>
      <c r="H9" s="4">
        <f t="shared" si="0"/>
        <v>390394.15999999992</v>
      </c>
      <c r="I9" s="4">
        <f>I20+I81+I207+I292+I316+I400-70.12</f>
        <v>442741.18</v>
      </c>
      <c r="J9" s="4">
        <f t="shared" si="0"/>
        <v>477488.67</v>
      </c>
      <c r="K9" s="4">
        <f t="shared" si="0"/>
        <v>511522.7</v>
      </c>
      <c r="L9" s="40"/>
    </row>
    <row r="10" spans="1:14" ht="30" customHeight="1" x14ac:dyDescent="0.2">
      <c r="A10" s="94"/>
      <c r="B10" s="40"/>
      <c r="C10" s="105"/>
      <c r="D10" s="89"/>
      <c r="E10" s="106"/>
      <c r="F10" s="19" t="s">
        <v>48</v>
      </c>
      <c r="G10" s="4">
        <f>G21+G82+G208+G293+G317+G401</f>
        <v>401995.78000000009</v>
      </c>
      <c r="H10" s="4">
        <f>H21+H82+H208+H293+H317+H401</f>
        <v>415056.07</v>
      </c>
      <c r="I10" s="4">
        <f>I21+I82+I208+I293+I317+I401-I12</f>
        <v>403556.58999999997</v>
      </c>
      <c r="J10" s="4">
        <f>J21+J82+J208+J293+J317+J401-J12</f>
        <v>360746.8</v>
      </c>
      <c r="K10" s="4">
        <f>K21+K82+K208+K293+K317+K401-K12</f>
        <v>370205.72000000003</v>
      </c>
      <c r="L10" s="40"/>
    </row>
    <row r="11" spans="1:14" ht="23.25" customHeight="1" x14ac:dyDescent="0.2">
      <c r="A11" s="94"/>
      <c r="B11" s="40"/>
      <c r="C11" s="105"/>
      <c r="D11" s="89"/>
      <c r="E11" s="106"/>
      <c r="F11" s="20" t="s">
        <v>2</v>
      </c>
      <c r="G11" s="4">
        <v>0</v>
      </c>
      <c r="H11" s="4">
        <v>0</v>
      </c>
      <c r="I11" s="4">
        <f>I135</f>
        <v>0</v>
      </c>
      <c r="J11" s="4">
        <v>0</v>
      </c>
      <c r="K11" s="4">
        <v>0</v>
      </c>
      <c r="L11" s="40"/>
    </row>
    <row r="12" spans="1:14" ht="36" customHeight="1" x14ac:dyDescent="0.2">
      <c r="A12" s="94"/>
      <c r="B12" s="40"/>
      <c r="C12" s="87" t="s">
        <v>194</v>
      </c>
      <c r="D12" s="89"/>
      <c r="E12" s="111" t="s">
        <v>196</v>
      </c>
      <c r="F12" s="31" t="s">
        <v>49</v>
      </c>
      <c r="G12" s="21">
        <v>0</v>
      </c>
      <c r="H12" s="21">
        <v>0</v>
      </c>
      <c r="I12" s="21">
        <f>I284</f>
        <v>70.12</v>
      </c>
      <c r="J12" s="21">
        <f t="shared" ref="J12:K12" si="1">J284</f>
        <v>0</v>
      </c>
      <c r="K12" s="21">
        <f t="shared" si="1"/>
        <v>0</v>
      </c>
      <c r="L12" s="40"/>
    </row>
    <row r="13" spans="1:14" ht="27" customHeight="1" x14ac:dyDescent="0.2">
      <c r="A13" s="30"/>
      <c r="B13" s="41"/>
      <c r="C13" s="88"/>
      <c r="D13" s="88"/>
      <c r="E13" s="112"/>
      <c r="F13" s="32" t="s">
        <v>48</v>
      </c>
      <c r="G13" s="21">
        <v>0</v>
      </c>
      <c r="H13" s="21">
        <v>0</v>
      </c>
      <c r="I13" s="21">
        <v>70.12</v>
      </c>
      <c r="J13" s="21">
        <v>0</v>
      </c>
      <c r="K13" s="21">
        <v>0</v>
      </c>
      <c r="L13" s="41"/>
    </row>
    <row r="14" spans="1:14" ht="18.75" customHeight="1" x14ac:dyDescent="0.2">
      <c r="A14" s="101" t="s">
        <v>21</v>
      </c>
      <c r="B14" s="101" t="s">
        <v>21</v>
      </c>
      <c r="C14" s="101" t="s">
        <v>21</v>
      </c>
      <c r="D14" s="101" t="s">
        <v>21</v>
      </c>
      <c r="E14" s="101" t="s">
        <v>21</v>
      </c>
      <c r="F14" s="101" t="s">
        <v>21</v>
      </c>
      <c r="G14" s="101" t="s">
        <v>21</v>
      </c>
      <c r="H14" s="101" t="s">
        <v>21</v>
      </c>
      <c r="I14" s="101" t="s">
        <v>21</v>
      </c>
      <c r="J14" s="101"/>
      <c r="K14" s="101"/>
      <c r="L14" s="101" t="s">
        <v>21</v>
      </c>
    </row>
    <row r="15" spans="1:14" ht="18.75" customHeight="1" x14ac:dyDescent="0.2">
      <c r="A15" s="101" t="s">
        <v>112</v>
      </c>
      <c r="B15" s="101"/>
      <c r="C15" s="101"/>
      <c r="D15" s="101"/>
      <c r="E15" s="101"/>
      <c r="F15" s="101"/>
      <c r="G15" s="101"/>
      <c r="H15" s="101"/>
      <c r="I15" s="101"/>
      <c r="J15" s="101"/>
      <c r="K15" s="101"/>
      <c r="L15" s="101"/>
    </row>
    <row r="16" spans="1:14" ht="30.75" customHeight="1" x14ac:dyDescent="0.2">
      <c r="A16" s="102" t="s">
        <v>114</v>
      </c>
      <c r="B16" s="103"/>
      <c r="C16" s="103"/>
      <c r="D16" s="103"/>
      <c r="E16" s="103"/>
      <c r="F16" s="103"/>
      <c r="G16" s="103"/>
      <c r="H16" s="103"/>
      <c r="I16" s="103"/>
      <c r="J16" s="103"/>
      <c r="K16" s="103"/>
      <c r="L16" s="104"/>
    </row>
    <row r="17" spans="1:12" ht="20.25" customHeight="1" x14ac:dyDescent="0.2">
      <c r="A17" s="83" t="s">
        <v>113</v>
      </c>
      <c r="B17" s="84"/>
      <c r="C17" s="84"/>
      <c r="D17" s="84"/>
      <c r="E17" s="84"/>
      <c r="F17" s="84"/>
      <c r="G17" s="84"/>
      <c r="H17" s="84"/>
      <c r="I17" s="84"/>
      <c r="J17" s="84"/>
      <c r="K17" s="84"/>
      <c r="L17" s="85"/>
    </row>
    <row r="18" spans="1:12" ht="34.5" customHeight="1" x14ac:dyDescent="0.2">
      <c r="A18" s="36">
        <v>1</v>
      </c>
      <c r="B18" s="42" t="s">
        <v>21</v>
      </c>
      <c r="C18" s="39" t="s">
        <v>141</v>
      </c>
      <c r="D18" s="87" t="s">
        <v>190</v>
      </c>
      <c r="E18" s="36" t="s">
        <v>154</v>
      </c>
      <c r="F18" s="22" t="s">
        <v>0</v>
      </c>
      <c r="G18" s="3">
        <f>G19+G20+G21+G22</f>
        <v>251062.25</v>
      </c>
      <c r="H18" s="3">
        <f>H19+H20+H21+H22</f>
        <v>256639.3</v>
      </c>
      <c r="I18" s="3">
        <f>I19+I20+I21+I22</f>
        <v>276652.15000000002</v>
      </c>
      <c r="J18" s="3">
        <f>J19+J20+J21+J22</f>
        <v>293856.15000000002</v>
      </c>
      <c r="K18" s="3">
        <f>K19+K20+K21+K22</f>
        <v>310125.65000000002</v>
      </c>
      <c r="L18" s="87" t="s">
        <v>165</v>
      </c>
    </row>
    <row r="19" spans="1:12" ht="50.25" customHeight="1" x14ac:dyDescent="0.2">
      <c r="A19" s="37"/>
      <c r="B19" s="43"/>
      <c r="C19" s="40"/>
      <c r="D19" s="89"/>
      <c r="E19" s="37"/>
      <c r="F19" s="20" t="s">
        <v>1</v>
      </c>
      <c r="G19" s="4">
        <f t="shared" ref="G19:J21" si="2">G24+G31</f>
        <v>0</v>
      </c>
      <c r="H19" s="4">
        <f t="shared" si="2"/>
        <v>0</v>
      </c>
      <c r="I19" s="4">
        <f t="shared" si="2"/>
        <v>0</v>
      </c>
      <c r="J19" s="4">
        <f t="shared" si="2"/>
        <v>0</v>
      </c>
      <c r="K19" s="4">
        <f>K24+K31</f>
        <v>0</v>
      </c>
      <c r="L19" s="89"/>
    </row>
    <row r="20" spans="1:12" ht="38.25" x14ac:dyDescent="0.2">
      <c r="A20" s="37"/>
      <c r="B20" s="43"/>
      <c r="C20" s="40"/>
      <c r="D20" s="89"/>
      <c r="E20" s="37"/>
      <c r="F20" s="20" t="s">
        <v>49</v>
      </c>
      <c r="G20" s="4">
        <f t="shared" si="2"/>
        <v>132708.56</v>
      </c>
      <c r="H20" s="4">
        <f t="shared" si="2"/>
        <v>128599.61</v>
      </c>
      <c r="I20" s="4">
        <f t="shared" si="2"/>
        <v>145843.51</v>
      </c>
      <c r="J20" s="4">
        <f t="shared" si="2"/>
        <v>161122.76</v>
      </c>
      <c r="K20" s="4">
        <f>K25+K32</f>
        <v>172998.66</v>
      </c>
      <c r="L20" s="89"/>
    </row>
    <row r="21" spans="1:12" ht="25.5" x14ac:dyDescent="0.2">
      <c r="A21" s="37"/>
      <c r="B21" s="43"/>
      <c r="C21" s="40"/>
      <c r="D21" s="89"/>
      <c r="E21" s="37"/>
      <c r="F21" s="20" t="s">
        <v>48</v>
      </c>
      <c r="G21" s="4">
        <f t="shared" si="2"/>
        <v>118353.69</v>
      </c>
      <c r="H21" s="4">
        <f t="shared" si="2"/>
        <v>128039.68999999999</v>
      </c>
      <c r="I21" s="4">
        <f t="shared" si="2"/>
        <v>130808.63999999998</v>
      </c>
      <c r="J21" s="4">
        <f t="shared" si="2"/>
        <v>132733.38999999998</v>
      </c>
      <c r="K21" s="4">
        <f>K26+K33</f>
        <v>137126.99</v>
      </c>
      <c r="L21" s="89"/>
    </row>
    <row r="22" spans="1:12" ht="29.25" customHeight="1" x14ac:dyDescent="0.2">
      <c r="A22" s="5"/>
      <c r="B22" s="44"/>
      <c r="C22" s="41"/>
      <c r="D22" s="89"/>
      <c r="E22" s="38"/>
      <c r="F22" s="20" t="s">
        <v>2</v>
      </c>
      <c r="G22" s="4">
        <f>G27</f>
        <v>0</v>
      </c>
      <c r="H22" s="4">
        <f>H27</f>
        <v>0</v>
      </c>
      <c r="I22" s="4">
        <f>I27</f>
        <v>0</v>
      </c>
      <c r="J22" s="4">
        <f>J27</f>
        <v>0</v>
      </c>
      <c r="K22" s="4">
        <f>K27</f>
        <v>0</v>
      </c>
      <c r="L22" s="89"/>
    </row>
    <row r="23" spans="1:12" ht="22.5" customHeight="1" x14ac:dyDescent="0.2">
      <c r="A23" s="36" t="s">
        <v>3</v>
      </c>
      <c r="B23" s="42" t="s">
        <v>44</v>
      </c>
      <c r="C23" s="39" t="s">
        <v>141</v>
      </c>
      <c r="D23" s="87" t="s">
        <v>190</v>
      </c>
      <c r="E23" s="36" t="s">
        <v>197</v>
      </c>
      <c r="F23" s="20" t="s">
        <v>0</v>
      </c>
      <c r="G23" s="4">
        <f>G24+G25+G26+G27</f>
        <v>129268.35</v>
      </c>
      <c r="H23" s="4">
        <f>H24+H25+H26+H27</f>
        <v>128599.61</v>
      </c>
      <c r="I23" s="4">
        <f>I24+I25+I26+I27</f>
        <v>145843.51</v>
      </c>
      <c r="J23" s="4">
        <f>J24+J25+J26+J27</f>
        <v>161122.76</v>
      </c>
      <c r="K23" s="4">
        <f>K24+K25+K26+K27</f>
        <v>172998.66</v>
      </c>
      <c r="L23" s="89"/>
    </row>
    <row r="24" spans="1:12" ht="46.5" customHeight="1" x14ac:dyDescent="0.2">
      <c r="A24" s="37"/>
      <c r="B24" s="43"/>
      <c r="C24" s="40"/>
      <c r="D24" s="89"/>
      <c r="E24" s="37"/>
      <c r="F24" s="20" t="s">
        <v>1</v>
      </c>
      <c r="G24" s="4">
        <v>0</v>
      </c>
      <c r="H24" s="4">
        <v>0</v>
      </c>
      <c r="I24" s="4">
        <v>0</v>
      </c>
      <c r="J24" s="4">
        <v>0</v>
      </c>
      <c r="K24" s="4">
        <v>0</v>
      </c>
      <c r="L24" s="89"/>
    </row>
    <row r="25" spans="1:12" ht="55.5" customHeight="1" x14ac:dyDescent="0.2">
      <c r="A25" s="37"/>
      <c r="B25" s="43"/>
      <c r="C25" s="40"/>
      <c r="D25" s="89"/>
      <c r="E25" s="37"/>
      <c r="F25" s="20" t="s">
        <v>49</v>
      </c>
      <c r="G25" s="4">
        <v>129268.35</v>
      </c>
      <c r="H25" s="4">
        <v>128599.61</v>
      </c>
      <c r="I25" s="4">
        <v>145843.51</v>
      </c>
      <c r="J25" s="1">
        <v>161122.76</v>
      </c>
      <c r="K25" s="1">
        <v>172998.66</v>
      </c>
      <c r="L25" s="89"/>
    </row>
    <row r="26" spans="1:12" ht="36" customHeight="1" x14ac:dyDescent="0.2">
      <c r="A26" s="37"/>
      <c r="B26" s="43"/>
      <c r="C26" s="40"/>
      <c r="D26" s="89"/>
      <c r="E26" s="37"/>
      <c r="F26" s="20" t="s">
        <v>48</v>
      </c>
      <c r="G26" s="4">
        <v>0</v>
      </c>
      <c r="H26" s="4">
        <v>0</v>
      </c>
      <c r="I26" s="4">
        <v>0</v>
      </c>
      <c r="J26" s="4">
        <v>0</v>
      </c>
      <c r="K26" s="4">
        <v>0</v>
      </c>
      <c r="L26" s="89"/>
    </row>
    <row r="27" spans="1:12" ht="21.75" customHeight="1" x14ac:dyDescent="0.2">
      <c r="A27" s="37"/>
      <c r="B27" s="44"/>
      <c r="C27" s="41"/>
      <c r="D27" s="89"/>
      <c r="E27" s="38"/>
      <c r="F27" s="23" t="s">
        <v>2</v>
      </c>
      <c r="G27" s="6">
        <v>0</v>
      </c>
      <c r="H27" s="6">
        <v>0</v>
      </c>
      <c r="I27" s="6">
        <v>0</v>
      </c>
      <c r="J27" s="4">
        <v>0</v>
      </c>
      <c r="K27" s="4">
        <v>0</v>
      </c>
      <c r="L27" s="88"/>
    </row>
    <row r="28" spans="1:12" ht="42" customHeight="1" x14ac:dyDescent="0.2">
      <c r="A28" s="53" t="s">
        <v>159</v>
      </c>
      <c r="B28" s="54"/>
      <c r="C28" s="54"/>
      <c r="D28" s="54"/>
      <c r="E28" s="54"/>
      <c r="F28" s="54"/>
      <c r="G28" s="54"/>
      <c r="H28" s="54"/>
      <c r="I28" s="54"/>
      <c r="J28" s="54"/>
      <c r="K28" s="54"/>
      <c r="L28" s="55"/>
    </row>
    <row r="29" spans="1:12" x14ac:dyDescent="0.2">
      <c r="A29" s="83" t="s">
        <v>115</v>
      </c>
      <c r="B29" s="84"/>
      <c r="C29" s="84"/>
      <c r="D29" s="84"/>
      <c r="E29" s="84"/>
      <c r="F29" s="84"/>
      <c r="G29" s="84"/>
      <c r="H29" s="84"/>
      <c r="I29" s="84"/>
      <c r="J29" s="84"/>
      <c r="K29" s="84"/>
      <c r="L29" s="85"/>
    </row>
    <row r="30" spans="1:12" ht="15" customHeight="1" x14ac:dyDescent="0.2">
      <c r="A30" s="36" t="s">
        <v>4</v>
      </c>
      <c r="B30" s="42" t="s">
        <v>50</v>
      </c>
      <c r="C30" s="39" t="s">
        <v>141</v>
      </c>
      <c r="D30" s="87" t="s">
        <v>190</v>
      </c>
      <c r="E30" s="36" t="s">
        <v>155</v>
      </c>
      <c r="F30" s="20" t="s">
        <v>0</v>
      </c>
      <c r="G30" s="4">
        <f>G31+G32+G33+G34</f>
        <v>121793.90000000001</v>
      </c>
      <c r="H30" s="4">
        <f>H35+H40+H45+H50+H55+H60</f>
        <v>128039.68999999999</v>
      </c>
      <c r="I30" s="4">
        <f>I31+I32+I33+I34</f>
        <v>130808.63999999998</v>
      </c>
      <c r="J30" s="4">
        <f>J35+J40+J45+J50+J55+J60</f>
        <v>132733.38999999998</v>
      </c>
      <c r="K30" s="4">
        <f>K35+K40+K45+K50+K55+K60</f>
        <v>137126.99</v>
      </c>
      <c r="L30" s="39" t="s">
        <v>156</v>
      </c>
    </row>
    <row r="31" spans="1:12" ht="38.25" x14ac:dyDescent="0.2">
      <c r="A31" s="37"/>
      <c r="B31" s="43"/>
      <c r="C31" s="40"/>
      <c r="D31" s="89"/>
      <c r="E31" s="37"/>
      <c r="F31" s="20" t="s">
        <v>1</v>
      </c>
      <c r="G31" s="4">
        <f>G36+G41+G46+G51</f>
        <v>0</v>
      </c>
      <c r="H31" s="4">
        <f>H36+H41+H46+H51</f>
        <v>0</v>
      </c>
      <c r="I31" s="4">
        <f>I36+I41+I46+I51</f>
        <v>0</v>
      </c>
      <c r="J31" s="4">
        <f>J36+J41+J46+J51</f>
        <v>0</v>
      </c>
      <c r="K31" s="4">
        <f>K36+K41+K46+K51</f>
        <v>0</v>
      </c>
      <c r="L31" s="40"/>
    </row>
    <row r="32" spans="1:12" ht="38.25" x14ac:dyDescent="0.2">
      <c r="A32" s="37"/>
      <c r="B32" s="43"/>
      <c r="C32" s="40"/>
      <c r="D32" s="89"/>
      <c r="E32" s="37"/>
      <c r="F32" s="20" t="s">
        <v>49</v>
      </c>
      <c r="G32" s="4">
        <f>G37+G42+G47+G52+G67+G62</f>
        <v>3440.21</v>
      </c>
      <c r="H32" s="4">
        <f>H37+H42+H47+H52+H67+H62</f>
        <v>0</v>
      </c>
      <c r="I32" s="4">
        <f>I37+I42+I47+I52+I67+I62</f>
        <v>0</v>
      </c>
      <c r="J32" s="4">
        <f>J37+J42+J47+J52+J67+J62</f>
        <v>0</v>
      </c>
      <c r="K32" s="4">
        <f>K37+K42+K47+K52+K67+K62</f>
        <v>0</v>
      </c>
      <c r="L32" s="40"/>
    </row>
    <row r="33" spans="1:12" ht="25.5" x14ac:dyDescent="0.2">
      <c r="A33" s="37"/>
      <c r="B33" s="43"/>
      <c r="C33" s="40"/>
      <c r="D33" s="89"/>
      <c r="E33" s="37"/>
      <c r="F33" s="20" t="s">
        <v>48</v>
      </c>
      <c r="G33" s="4">
        <f>G38+G43+G48+G53++G58+G63+G68</f>
        <v>118353.69</v>
      </c>
      <c r="H33" s="4">
        <f>H38+H43+H48+H53++H58+H63+H68</f>
        <v>128039.68999999999</v>
      </c>
      <c r="I33" s="4">
        <f>I38+I43+I48+I53++I58+I63+I68</f>
        <v>130808.63999999998</v>
      </c>
      <c r="J33" s="4">
        <f>J38+J43+J48+J53++J58+J63+J68</f>
        <v>132733.38999999998</v>
      </c>
      <c r="K33" s="4">
        <f>K38+K43+K48+K53++K58+K63+K68</f>
        <v>137126.99</v>
      </c>
      <c r="L33" s="40"/>
    </row>
    <row r="34" spans="1:12" ht="15" customHeight="1" x14ac:dyDescent="0.2">
      <c r="A34" s="38"/>
      <c r="B34" s="44"/>
      <c r="C34" s="41"/>
      <c r="D34" s="89"/>
      <c r="E34" s="38"/>
      <c r="F34" s="20" t="s">
        <v>2</v>
      </c>
      <c r="G34" s="4">
        <f>G39+G44+G49+G54</f>
        <v>0</v>
      </c>
      <c r="H34" s="4">
        <f>H39+H44+H49+H54</f>
        <v>0</v>
      </c>
      <c r="I34" s="4">
        <f>I39+I44+I49+I54</f>
        <v>0</v>
      </c>
      <c r="J34" s="4">
        <f>J39+J44+J49+J54</f>
        <v>0</v>
      </c>
      <c r="K34" s="4">
        <f>K39+K44+K49+K54</f>
        <v>0</v>
      </c>
      <c r="L34" s="40"/>
    </row>
    <row r="35" spans="1:12" ht="15" customHeight="1" x14ac:dyDescent="0.2">
      <c r="A35" s="36" t="s">
        <v>5</v>
      </c>
      <c r="B35" s="42" t="s">
        <v>76</v>
      </c>
      <c r="C35" s="39" t="s">
        <v>141</v>
      </c>
      <c r="D35" s="87" t="s">
        <v>190</v>
      </c>
      <c r="E35" s="36" t="s">
        <v>198</v>
      </c>
      <c r="F35" s="20" t="s">
        <v>0</v>
      </c>
      <c r="G35" s="4">
        <f>G36+G37+G38+G39</f>
        <v>72144.41</v>
      </c>
      <c r="H35" s="4">
        <f>H36+H37+H38+H39</f>
        <v>85342.92</v>
      </c>
      <c r="I35" s="4">
        <f>I36+I37+I38+I39</f>
        <v>96666.9</v>
      </c>
      <c r="J35" s="4">
        <f>J36+J37+J38+J39</f>
        <v>99763.79</v>
      </c>
      <c r="K35" s="4">
        <f>K36+K37+K38+K39</f>
        <v>104226.99</v>
      </c>
      <c r="L35" s="40"/>
    </row>
    <row r="36" spans="1:12" ht="38.25" x14ac:dyDescent="0.2">
      <c r="A36" s="37"/>
      <c r="B36" s="43"/>
      <c r="C36" s="40"/>
      <c r="D36" s="89"/>
      <c r="E36" s="37"/>
      <c r="F36" s="20" t="s">
        <v>1</v>
      </c>
      <c r="G36" s="4">
        <v>0</v>
      </c>
      <c r="H36" s="4">
        <v>0</v>
      </c>
      <c r="I36" s="4">
        <v>0</v>
      </c>
      <c r="J36" s="4">
        <v>0</v>
      </c>
      <c r="K36" s="4">
        <v>0</v>
      </c>
      <c r="L36" s="40"/>
    </row>
    <row r="37" spans="1:12" ht="38.25" x14ac:dyDescent="0.2">
      <c r="A37" s="37"/>
      <c r="B37" s="43"/>
      <c r="C37" s="40"/>
      <c r="D37" s="89"/>
      <c r="E37" s="37"/>
      <c r="F37" s="20" t="s">
        <v>49</v>
      </c>
      <c r="G37" s="4">
        <v>0</v>
      </c>
      <c r="H37" s="4">
        <v>0</v>
      </c>
      <c r="I37" s="4">
        <v>0</v>
      </c>
      <c r="J37" s="4">
        <v>0</v>
      </c>
      <c r="K37" s="4">
        <v>0</v>
      </c>
      <c r="L37" s="40"/>
    </row>
    <row r="38" spans="1:12" ht="25.5" x14ac:dyDescent="0.2">
      <c r="A38" s="37"/>
      <c r="B38" s="43"/>
      <c r="C38" s="40"/>
      <c r="D38" s="89"/>
      <c r="E38" s="37"/>
      <c r="F38" s="20" t="s">
        <v>48</v>
      </c>
      <c r="G38" s="4">
        <v>72144.41</v>
      </c>
      <c r="H38" s="4">
        <v>85342.92</v>
      </c>
      <c r="I38" s="4">
        <v>96666.9</v>
      </c>
      <c r="J38" s="1">
        <v>99763.79</v>
      </c>
      <c r="K38" s="1">
        <v>104226.99</v>
      </c>
      <c r="L38" s="40"/>
    </row>
    <row r="39" spans="1:12" ht="15" customHeight="1" x14ac:dyDescent="0.2">
      <c r="A39" s="38"/>
      <c r="B39" s="44"/>
      <c r="C39" s="41"/>
      <c r="D39" s="89"/>
      <c r="E39" s="38"/>
      <c r="F39" s="20" t="s">
        <v>2</v>
      </c>
      <c r="G39" s="4">
        <v>0</v>
      </c>
      <c r="H39" s="4">
        <v>0</v>
      </c>
      <c r="I39" s="4">
        <v>0</v>
      </c>
      <c r="J39" s="4">
        <v>0</v>
      </c>
      <c r="K39" s="4">
        <v>0</v>
      </c>
      <c r="L39" s="40"/>
    </row>
    <row r="40" spans="1:12" ht="15" customHeight="1" x14ac:dyDescent="0.2">
      <c r="A40" s="36" t="s">
        <v>6</v>
      </c>
      <c r="B40" s="42" t="s">
        <v>77</v>
      </c>
      <c r="C40" s="39" t="s">
        <v>141</v>
      </c>
      <c r="D40" s="87" t="s">
        <v>190</v>
      </c>
      <c r="E40" s="36" t="s">
        <v>199</v>
      </c>
      <c r="F40" s="20" t="s">
        <v>0</v>
      </c>
      <c r="G40" s="4">
        <f>G41+G42+G44+G43</f>
        <v>27824.83</v>
      </c>
      <c r="H40" s="4">
        <f>H41+H42+H44+H43</f>
        <v>31687.59</v>
      </c>
      <c r="I40" s="4">
        <f>I41+I42+I44+I43</f>
        <v>30654.34</v>
      </c>
      <c r="J40" s="4">
        <f>J41+J42+J44+J43</f>
        <v>32969.599999999999</v>
      </c>
      <c r="K40" s="4">
        <f>K41+K42+K43+K44</f>
        <v>32900</v>
      </c>
      <c r="L40" s="40"/>
    </row>
    <row r="41" spans="1:12" ht="38.25" x14ac:dyDescent="0.2">
      <c r="A41" s="37"/>
      <c r="B41" s="43"/>
      <c r="C41" s="40"/>
      <c r="D41" s="89"/>
      <c r="E41" s="37"/>
      <c r="F41" s="20" t="s">
        <v>1</v>
      </c>
      <c r="G41" s="4">
        <v>0</v>
      </c>
      <c r="H41" s="4">
        <v>0</v>
      </c>
      <c r="I41" s="4">
        <v>0</v>
      </c>
      <c r="J41" s="4">
        <v>0</v>
      </c>
      <c r="K41" s="4">
        <v>0</v>
      </c>
      <c r="L41" s="40"/>
    </row>
    <row r="42" spans="1:12" ht="38.25" x14ac:dyDescent="0.2">
      <c r="A42" s="37"/>
      <c r="B42" s="43"/>
      <c r="C42" s="40"/>
      <c r="D42" s="89"/>
      <c r="E42" s="37"/>
      <c r="F42" s="20" t="s">
        <v>49</v>
      </c>
      <c r="G42" s="4">
        <v>0</v>
      </c>
      <c r="H42" s="4">
        <v>0</v>
      </c>
      <c r="I42" s="4">
        <v>0</v>
      </c>
      <c r="J42" s="4">
        <v>0</v>
      </c>
      <c r="K42" s="4">
        <v>0</v>
      </c>
      <c r="L42" s="40"/>
    </row>
    <row r="43" spans="1:12" ht="25.5" x14ac:dyDescent="0.2">
      <c r="A43" s="37"/>
      <c r="B43" s="43"/>
      <c r="C43" s="40"/>
      <c r="D43" s="89"/>
      <c r="E43" s="37"/>
      <c r="F43" s="20" t="s">
        <v>48</v>
      </c>
      <c r="G43" s="4">
        <v>27824.83</v>
      </c>
      <c r="H43" s="4">
        <v>31687.59</v>
      </c>
      <c r="I43" s="4">
        <v>30654.34</v>
      </c>
      <c r="J43" s="1">
        <v>32969.599999999999</v>
      </c>
      <c r="K43" s="1">
        <v>32900</v>
      </c>
      <c r="L43" s="40"/>
    </row>
    <row r="44" spans="1:12" ht="15" customHeight="1" x14ac:dyDescent="0.2">
      <c r="A44" s="38"/>
      <c r="B44" s="44"/>
      <c r="C44" s="41"/>
      <c r="D44" s="89"/>
      <c r="E44" s="38"/>
      <c r="F44" s="20" t="s">
        <v>2</v>
      </c>
      <c r="G44" s="4">
        <v>0</v>
      </c>
      <c r="H44" s="4">
        <v>0</v>
      </c>
      <c r="I44" s="4">
        <v>0</v>
      </c>
      <c r="J44" s="4">
        <v>0</v>
      </c>
      <c r="K44" s="4">
        <v>0</v>
      </c>
      <c r="L44" s="40"/>
    </row>
    <row r="45" spans="1:12" ht="15" customHeight="1" x14ac:dyDescent="0.2">
      <c r="A45" s="36" t="s">
        <v>7</v>
      </c>
      <c r="B45" s="42" t="s">
        <v>45</v>
      </c>
      <c r="C45" s="39" t="s">
        <v>141</v>
      </c>
      <c r="D45" s="87" t="s">
        <v>190</v>
      </c>
      <c r="E45" s="36" t="s">
        <v>200</v>
      </c>
      <c r="F45" s="20" t="s">
        <v>0</v>
      </c>
      <c r="G45" s="4">
        <f>G46+G47+G48+G49</f>
        <v>10365.14</v>
      </c>
      <c r="H45" s="4">
        <f>H46+H47+H48+H49</f>
        <v>6128.17</v>
      </c>
      <c r="I45" s="4">
        <f>I46+I47+I48+I49</f>
        <v>2939.55</v>
      </c>
      <c r="J45" s="4">
        <f>J46+J47+J48+J49</f>
        <v>0</v>
      </c>
      <c r="K45" s="4">
        <f>K46+K47+K48+K49</f>
        <v>0</v>
      </c>
      <c r="L45" s="40"/>
    </row>
    <row r="46" spans="1:12" ht="38.25" x14ac:dyDescent="0.2">
      <c r="A46" s="37"/>
      <c r="B46" s="43"/>
      <c r="C46" s="40"/>
      <c r="D46" s="89"/>
      <c r="E46" s="37"/>
      <c r="F46" s="20" t="s">
        <v>1</v>
      </c>
      <c r="G46" s="4">
        <v>0</v>
      </c>
      <c r="H46" s="4">
        <v>0</v>
      </c>
      <c r="I46" s="4">
        <v>0</v>
      </c>
      <c r="J46" s="4">
        <v>0</v>
      </c>
      <c r="K46" s="4">
        <v>0</v>
      </c>
      <c r="L46" s="40"/>
    </row>
    <row r="47" spans="1:12" ht="38.25" x14ac:dyDescent="0.2">
      <c r="A47" s="37"/>
      <c r="B47" s="43"/>
      <c r="C47" s="40"/>
      <c r="D47" s="89"/>
      <c r="E47" s="37"/>
      <c r="F47" s="20" t="s">
        <v>49</v>
      </c>
      <c r="G47" s="4">
        <v>0</v>
      </c>
      <c r="H47" s="4">
        <v>0</v>
      </c>
      <c r="I47" s="4">
        <v>0</v>
      </c>
      <c r="J47" s="4">
        <v>0</v>
      </c>
      <c r="K47" s="4">
        <v>0</v>
      </c>
      <c r="L47" s="40"/>
    </row>
    <row r="48" spans="1:12" ht="25.5" x14ac:dyDescent="0.2">
      <c r="A48" s="37"/>
      <c r="B48" s="43"/>
      <c r="C48" s="40"/>
      <c r="D48" s="89"/>
      <c r="E48" s="37"/>
      <c r="F48" s="20" t="s">
        <v>48</v>
      </c>
      <c r="G48" s="4">
        <f>3717.74+6647.4</f>
        <v>10365.14</v>
      </c>
      <c r="H48" s="4">
        <v>6128.17</v>
      </c>
      <c r="I48" s="4">
        <v>2939.55</v>
      </c>
      <c r="J48" s="4">
        <v>0</v>
      </c>
      <c r="K48" s="4">
        <v>0</v>
      </c>
      <c r="L48" s="40"/>
    </row>
    <row r="49" spans="1:12" x14ac:dyDescent="0.2">
      <c r="A49" s="38"/>
      <c r="B49" s="44"/>
      <c r="C49" s="41"/>
      <c r="D49" s="89"/>
      <c r="E49" s="38"/>
      <c r="F49" s="20" t="s">
        <v>2</v>
      </c>
      <c r="G49" s="4">
        <v>0</v>
      </c>
      <c r="H49" s="4">
        <v>0</v>
      </c>
      <c r="I49" s="4">
        <v>0</v>
      </c>
      <c r="J49" s="4">
        <v>0</v>
      </c>
      <c r="K49" s="4">
        <v>0</v>
      </c>
      <c r="L49" s="41"/>
    </row>
    <row r="50" spans="1:12" ht="15" customHeight="1" x14ac:dyDescent="0.2">
      <c r="A50" s="36" t="s">
        <v>8</v>
      </c>
      <c r="B50" s="42" t="s">
        <v>78</v>
      </c>
      <c r="C50" s="39" t="s">
        <v>141</v>
      </c>
      <c r="D50" s="87" t="s">
        <v>190</v>
      </c>
      <c r="E50" s="36" t="s">
        <v>201</v>
      </c>
      <c r="F50" s="20" t="s">
        <v>0</v>
      </c>
      <c r="G50" s="4">
        <f>G51+G52+G53+G54</f>
        <v>7869.97</v>
      </c>
      <c r="H50" s="4">
        <f>H51+H52+H53+H54</f>
        <v>4645.51</v>
      </c>
      <c r="I50" s="4">
        <f>I51+I52+I53+I54</f>
        <v>0</v>
      </c>
      <c r="J50" s="4">
        <f>J51+J52+J53+J54</f>
        <v>0</v>
      </c>
      <c r="K50" s="4">
        <f>K51+K52+K53+K54</f>
        <v>0</v>
      </c>
      <c r="L50" s="39" t="s">
        <v>186</v>
      </c>
    </row>
    <row r="51" spans="1:12" ht="38.25" x14ac:dyDescent="0.2">
      <c r="A51" s="37"/>
      <c r="B51" s="43"/>
      <c r="C51" s="40"/>
      <c r="D51" s="89"/>
      <c r="E51" s="37"/>
      <c r="F51" s="20" t="s">
        <v>1</v>
      </c>
      <c r="G51" s="4">
        <f>G56+G61</f>
        <v>0</v>
      </c>
      <c r="H51" s="4">
        <f>H56+H61</f>
        <v>0</v>
      </c>
      <c r="I51" s="4">
        <f>I56+I61</f>
        <v>0</v>
      </c>
      <c r="J51" s="4">
        <f>J56+J61</f>
        <v>0</v>
      </c>
      <c r="K51" s="4">
        <v>0</v>
      </c>
      <c r="L51" s="40"/>
    </row>
    <row r="52" spans="1:12" ht="38.25" x14ac:dyDescent="0.2">
      <c r="A52" s="37"/>
      <c r="B52" s="43"/>
      <c r="C52" s="40"/>
      <c r="D52" s="89"/>
      <c r="E52" s="37"/>
      <c r="F52" s="20" t="s">
        <v>49</v>
      </c>
      <c r="G52" s="4">
        <v>0</v>
      </c>
      <c r="H52" s="4">
        <f>H57+H62</f>
        <v>0</v>
      </c>
      <c r="I52" s="4">
        <f>I57+I62</f>
        <v>0</v>
      </c>
      <c r="J52" s="4">
        <f>J57+J62</f>
        <v>0</v>
      </c>
      <c r="K52" s="4">
        <v>0</v>
      </c>
      <c r="L52" s="40"/>
    </row>
    <row r="53" spans="1:12" ht="25.5" x14ac:dyDescent="0.2">
      <c r="A53" s="37"/>
      <c r="B53" s="43"/>
      <c r="C53" s="40"/>
      <c r="D53" s="89"/>
      <c r="E53" s="37"/>
      <c r="F53" s="20" t="s">
        <v>48</v>
      </c>
      <c r="G53" s="4">
        <f>406+7463.97</f>
        <v>7869.97</v>
      </c>
      <c r="H53" s="4">
        <v>4645.51</v>
      </c>
      <c r="I53" s="4">
        <v>0</v>
      </c>
      <c r="J53" s="1">
        <v>0</v>
      </c>
      <c r="K53" s="4">
        <v>0</v>
      </c>
      <c r="L53" s="40"/>
    </row>
    <row r="54" spans="1:12" x14ac:dyDescent="0.2">
      <c r="A54" s="38"/>
      <c r="B54" s="44"/>
      <c r="C54" s="41"/>
      <c r="D54" s="89"/>
      <c r="E54" s="38"/>
      <c r="F54" s="20" t="s">
        <v>2</v>
      </c>
      <c r="G54" s="4">
        <f>G59+G64</f>
        <v>0</v>
      </c>
      <c r="H54" s="4">
        <f>H59+H64</f>
        <v>0</v>
      </c>
      <c r="I54" s="4">
        <f>I59+I64</f>
        <v>0</v>
      </c>
      <c r="J54" s="4">
        <f>J59+J64</f>
        <v>0</v>
      </c>
      <c r="K54" s="4">
        <v>0</v>
      </c>
      <c r="L54" s="40"/>
    </row>
    <row r="55" spans="1:12" ht="15" customHeight="1" x14ac:dyDescent="0.2">
      <c r="A55" s="36" t="s">
        <v>52</v>
      </c>
      <c r="B55" s="42" t="s">
        <v>79</v>
      </c>
      <c r="C55" s="39" t="s">
        <v>141</v>
      </c>
      <c r="D55" s="39" t="s">
        <v>190</v>
      </c>
      <c r="E55" s="36" t="s">
        <v>202</v>
      </c>
      <c r="F55" s="20" t="s">
        <v>0</v>
      </c>
      <c r="G55" s="4">
        <f>G56+G57+G58+G59</f>
        <v>89.8</v>
      </c>
      <c r="H55" s="4">
        <f>H56+H57+H58+H59</f>
        <v>235.5</v>
      </c>
      <c r="I55" s="4">
        <f>I56+I57+I58+I59</f>
        <v>111.34</v>
      </c>
      <c r="J55" s="4">
        <f>J56+J57+J58+J59</f>
        <v>0</v>
      </c>
      <c r="K55" s="4">
        <f>K56+K57+K58+K59</f>
        <v>0</v>
      </c>
      <c r="L55" s="40"/>
    </row>
    <row r="56" spans="1:12" ht="38.25" x14ac:dyDescent="0.2">
      <c r="A56" s="37"/>
      <c r="B56" s="43"/>
      <c r="C56" s="40"/>
      <c r="D56" s="40"/>
      <c r="E56" s="37"/>
      <c r="F56" s="20" t="s">
        <v>1</v>
      </c>
      <c r="G56" s="4">
        <v>0</v>
      </c>
      <c r="H56" s="4">
        <v>0</v>
      </c>
      <c r="I56" s="4">
        <v>0</v>
      </c>
      <c r="J56" s="4">
        <v>0</v>
      </c>
      <c r="K56" s="4">
        <v>0</v>
      </c>
      <c r="L56" s="40"/>
    </row>
    <row r="57" spans="1:12" ht="38.25" x14ac:dyDescent="0.2">
      <c r="A57" s="37"/>
      <c r="B57" s="43"/>
      <c r="C57" s="40"/>
      <c r="D57" s="40"/>
      <c r="E57" s="37"/>
      <c r="F57" s="20" t="s">
        <v>49</v>
      </c>
      <c r="G57" s="4">
        <v>0</v>
      </c>
      <c r="H57" s="4">
        <v>0</v>
      </c>
      <c r="I57" s="4">
        <v>0</v>
      </c>
      <c r="J57" s="4">
        <v>0</v>
      </c>
      <c r="K57" s="4">
        <v>0</v>
      </c>
      <c r="L57" s="40"/>
    </row>
    <row r="58" spans="1:12" ht="25.5" x14ac:dyDescent="0.2">
      <c r="A58" s="37"/>
      <c r="B58" s="43"/>
      <c r="C58" s="40"/>
      <c r="D58" s="40"/>
      <c r="E58" s="37"/>
      <c r="F58" s="20" t="s">
        <v>48</v>
      </c>
      <c r="G58" s="4">
        <v>89.8</v>
      </c>
      <c r="H58" s="4">
        <v>235.5</v>
      </c>
      <c r="I58" s="4">
        <v>111.34</v>
      </c>
      <c r="J58" s="4">
        <v>0</v>
      </c>
      <c r="K58" s="4">
        <v>0</v>
      </c>
      <c r="L58" s="40"/>
    </row>
    <row r="59" spans="1:12" ht="30" customHeight="1" x14ac:dyDescent="0.2">
      <c r="A59" s="38"/>
      <c r="B59" s="44"/>
      <c r="C59" s="41"/>
      <c r="D59" s="41"/>
      <c r="E59" s="38"/>
      <c r="F59" s="20" t="s">
        <v>2</v>
      </c>
      <c r="G59" s="4">
        <v>0</v>
      </c>
      <c r="H59" s="4">
        <v>0</v>
      </c>
      <c r="I59" s="4">
        <v>0</v>
      </c>
      <c r="J59" s="4">
        <v>0</v>
      </c>
      <c r="K59" s="4">
        <v>0</v>
      </c>
      <c r="L59" s="40"/>
    </row>
    <row r="60" spans="1:12" ht="15" customHeight="1" x14ac:dyDescent="0.2">
      <c r="A60" s="36" t="s">
        <v>53</v>
      </c>
      <c r="B60" s="42" t="s">
        <v>105</v>
      </c>
      <c r="C60" s="39" t="s">
        <v>141</v>
      </c>
      <c r="D60" s="39" t="s">
        <v>190</v>
      </c>
      <c r="E60" s="36" t="s">
        <v>203</v>
      </c>
      <c r="F60" s="20" t="s">
        <v>0</v>
      </c>
      <c r="G60" s="4">
        <f>G61+G62+G63+G64</f>
        <v>1227.02</v>
      </c>
      <c r="H60" s="4">
        <f>H61+H62+H63+H64</f>
        <v>0</v>
      </c>
      <c r="I60" s="4">
        <f>I61+I62+I63+I64</f>
        <v>436.51</v>
      </c>
      <c r="J60" s="4">
        <f>J61+J62+J63+J64</f>
        <v>0</v>
      </c>
      <c r="K60" s="4">
        <f>K61+K62+K63+K64</f>
        <v>0</v>
      </c>
      <c r="L60" s="40"/>
    </row>
    <row r="61" spans="1:12" ht="42.75" customHeight="1" x14ac:dyDescent="0.2">
      <c r="A61" s="37"/>
      <c r="B61" s="43"/>
      <c r="C61" s="40"/>
      <c r="D61" s="40"/>
      <c r="E61" s="37"/>
      <c r="F61" s="20" t="s">
        <v>1</v>
      </c>
      <c r="G61" s="4">
        <v>0</v>
      </c>
      <c r="H61" s="4">
        <v>0</v>
      </c>
      <c r="I61" s="4">
        <v>0</v>
      </c>
      <c r="J61" s="4">
        <v>0</v>
      </c>
      <c r="K61" s="4">
        <v>0</v>
      </c>
      <c r="L61" s="40"/>
    </row>
    <row r="62" spans="1:12" ht="38.25" x14ac:dyDescent="0.2">
      <c r="A62" s="37"/>
      <c r="B62" s="43"/>
      <c r="C62" s="40"/>
      <c r="D62" s="40"/>
      <c r="E62" s="37"/>
      <c r="F62" s="20" t="s">
        <v>49</v>
      </c>
      <c r="G62" s="4">
        <v>1190.21</v>
      </c>
      <c r="H62" s="4">
        <v>0</v>
      </c>
      <c r="I62" s="4">
        <v>0</v>
      </c>
      <c r="J62" s="4">
        <v>0</v>
      </c>
      <c r="K62" s="4">
        <v>0</v>
      </c>
      <c r="L62" s="40"/>
    </row>
    <row r="63" spans="1:12" ht="25.5" x14ac:dyDescent="0.2">
      <c r="A63" s="37"/>
      <c r="B63" s="43"/>
      <c r="C63" s="40"/>
      <c r="D63" s="40"/>
      <c r="E63" s="37"/>
      <c r="F63" s="20" t="s">
        <v>48</v>
      </c>
      <c r="G63" s="4">
        <v>36.81</v>
      </c>
      <c r="H63" s="4">
        <v>0</v>
      </c>
      <c r="I63" s="4">
        <v>436.51</v>
      </c>
      <c r="J63" s="4">
        <v>0</v>
      </c>
      <c r="K63" s="4">
        <v>0</v>
      </c>
      <c r="L63" s="40"/>
    </row>
    <row r="64" spans="1:12" ht="15" customHeight="1" x14ac:dyDescent="0.2">
      <c r="A64" s="38"/>
      <c r="B64" s="44"/>
      <c r="C64" s="41"/>
      <c r="D64" s="41"/>
      <c r="E64" s="38"/>
      <c r="F64" s="20" t="s">
        <v>2</v>
      </c>
      <c r="G64" s="4">
        <v>0</v>
      </c>
      <c r="H64" s="4">
        <v>0</v>
      </c>
      <c r="I64" s="4">
        <v>0</v>
      </c>
      <c r="J64" s="4">
        <v>0</v>
      </c>
      <c r="K64" s="4">
        <v>0</v>
      </c>
      <c r="L64" s="41"/>
    </row>
    <row r="65" spans="1:12" ht="15" customHeight="1" x14ac:dyDescent="0.2">
      <c r="A65" s="46" t="s">
        <v>99</v>
      </c>
      <c r="B65" s="62" t="s">
        <v>100</v>
      </c>
      <c r="C65" s="45" t="s">
        <v>141</v>
      </c>
      <c r="D65" s="45" t="s">
        <v>190</v>
      </c>
      <c r="E65" s="46" t="s">
        <v>204</v>
      </c>
      <c r="F65" s="20" t="s">
        <v>0</v>
      </c>
      <c r="G65" s="4">
        <f>G66+G67+G68+G69</f>
        <v>2272.73</v>
      </c>
      <c r="H65" s="4">
        <f>H66+H67+H68+H69</f>
        <v>0</v>
      </c>
      <c r="I65" s="4">
        <f>I66+I67+I68+I69</f>
        <v>0</v>
      </c>
      <c r="J65" s="4">
        <f>J66+J67+J68+J69</f>
        <v>0</v>
      </c>
      <c r="K65" s="4">
        <f>K66+K67+K68+K69</f>
        <v>0</v>
      </c>
      <c r="L65" s="39" t="s">
        <v>143</v>
      </c>
    </row>
    <row r="66" spans="1:12" ht="38.25" x14ac:dyDescent="0.2">
      <c r="A66" s="46"/>
      <c r="B66" s="62"/>
      <c r="C66" s="45"/>
      <c r="D66" s="45"/>
      <c r="E66" s="46"/>
      <c r="F66" s="20" t="s">
        <v>1</v>
      </c>
      <c r="G66" s="4">
        <v>0</v>
      </c>
      <c r="H66" s="4">
        <v>0</v>
      </c>
      <c r="I66" s="4">
        <v>0</v>
      </c>
      <c r="J66" s="4">
        <v>0</v>
      </c>
      <c r="K66" s="4">
        <v>0</v>
      </c>
      <c r="L66" s="40"/>
    </row>
    <row r="67" spans="1:12" ht="57" customHeight="1" x14ac:dyDescent="0.2">
      <c r="A67" s="46"/>
      <c r="B67" s="62"/>
      <c r="C67" s="45"/>
      <c r="D67" s="45"/>
      <c r="E67" s="46"/>
      <c r="F67" s="20" t="s">
        <v>49</v>
      </c>
      <c r="G67" s="4">
        <v>2250</v>
      </c>
      <c r="H67" s="4">
        <v>0</v>
      </c>
      <c r="I67" s="4">
        <f>I72</f>
        <v>0</v>
      </c>
      <c r="J67" s="4">
        <v>0</v>
      </c>
      <c r="K67" s="4">
        <v>0</v>
      </c>
      <c r="L67" s="40"/>
    </row>
    <row r="68" spans="1:12" ht="33.75" customHeight="1" x14ac:dyDescent="0.2">
      <c r="A68" s="46"/>
      <c r="B68" s="62"/>
      <c r="C68" s="45"/>
      <c r="D68" s="45"/>
      <c r="E68" s="46"/>
      <c r="F68" s="20" t="s">
        <v>48</v>
      </c>
      <c r="G68" s="4">
        <v>22.73</v>
      </c>
      <c r="H68" s="4">
        <v>0</v>
      </c>
      <c r="I68" s="4">
        <f>I73</f>
        <v>0</v>
      </c>
      <c r="J68" s="4">
        <v>0</v>
      </c>
      <c r="K68" s="4">
        <v>0</v>
      </c>
      <c r="L68" s="40"/>
    </row>
    <row r="69" spans="1:12" ht="30.75" customHeight="1" x14ac:dyDescent="0.2">
      <c r="A69" s="46"/>
      <c r="B69" s="62"/>
      <c r="C69" s="45"/>
      <c r="D69" s="45"/>
      <c r="E69" s="46"/>
      <c r="F69" s="20" t="s">
        <v>2</v>
      </c>
      <c r="G69" s="4">
        <v>0</v>
      </c>
      <c r="H69" s="4">
        <v>0</v>
      </c>
      <c r="I69" s="4">
        <v>0</v>
      </c>
      <c r="J69" s="4">
        <v>0</v>
      </c>
      <c r="K69" s="4">
        <v>0</v>
      </c>
      <c r="L69" s="40"/>
    </row>
    <row r="70" spans="1:12" ht="30.75" customHeight="1" x14ac:dyDescent="0.2">
      <c r="A70" s="36" t="s">
        <v>263</v>
      </c>
      <c r="B70" s="42" t="s">
        <v>264</v>
      </c>
      <c r="C70" s="39" t="s">
        <v>136</v>
      </c>
      <c r="D70" s="39">
        <v>2025</v>
      </c>
      <c r="E70" s="36" t="s">
        <v>262</v>
      </c>
      <c r="F70" s="20" t="s">
        <v>0</v>
      </c>
      <c r="G70" s="4">
        <v>0</v>
      </c>
      <c r="H70" s="4">
        <v>0</v>
      </c>
      <c r="I70" s="4">
        <f>I72+I73</f>
        <v>0</v>
      </c>
      <c r="J70" s="4">
        <v>0</v>
      </c>
      <c r="K70" s="4">
        <v>0</v>
      </c>
      <c r="L70" s="40"/>
    </row>
    <row r="71" spans="1:12" ht="42" customHeight="1" x14ac:dyDescent="0.2">
      <c r="A71" s="37"/>
      <c r="B71" s="43"/>
      <c r="C71" s="40"/>
      <c r="D71" s="40"/>
      <c r="E71" s="37"/>
      <c r="F71" s="20" t="s">
        <v>1</v>
      </c>
      <c r="G71" s="4">
        <v>0</v>
      </c>
      <c r="H71" s="4">
        <v>0</v>
      </c>
      <c r="I71" s="4">
        <v>0</v>
      </c>
      <c r="J71" s="4">
        <v>0</v>
      </c>
      <c r="K71" s="4">
        <v>0</v>
      </c>
      <c r="L71" s="40"/>
    </row>
    <row r="72" spans="1:12" ht="42" customHeight="1" x14ac:dyDescent="0.2">
      <c r="A72" s="37"/>
      <c r="B72" s="43"/>
      <c r="C72" s="40"/>
      <c r="D72" s="40"/>
      <c r="E72" s="37"/>
      <c r="F72" s="20" t="s">
        <v>49</v>
      </c>
      <c r="G72" s="4">
        <v>0</v>
      </c>
      <c r="H72" s="4">
        <v>0</v>
      </c>
      <c r="I72" s="4">
        <v>0</v>
      </c>
      <c r="J72" s="4">
        <v>0</v>
      </c>
      <c r="K72" s="4">
        <v>0</v>
      </c>
      <c r="L72" s="40"/>
    </row>
    <row r="73" spans="1:12" ht="30.75" customHeight="1" x14ac:dyDescent="0.2">
      <c r="A73" s="37"/>
      <c r="B73" s="43"/>
      <c r="C73" s="40"/>
      <c r="D73" s="40"/>
      <c r="E73" s="37"/>
      <c r="F73" s="20" t="s">
        <v>48</v>
      </c>
      <c r="G73" s="4">
        <v>0</v>
      </c>
      <c r="H73" s="4">
        <v>0</v>
      </c>
      <c r="I73" s="4">
        <v>0</v>
      </c>
      <c r="J73" s="4">
        <v>0</v>
      </c>
      <c r="K73" s="4">
        <v>0</v>
      </c>
      <c r="L73" s="40"/>
    </row>
    <row r="74" spans="1:12" ht="30.75" customHeight="1" x14ac:dyDescent="0.2">
      <c r="A74" s="38"/>
      <c r="B74" s="44"/>
      <c r="C74" s="41"/>
      <c r="D74" s="41"/>
      <c r="E74" s="38"/>
      <c r="F74" s="20" t="s">
        <v>2</v>
      </c>
      <c r="G74" s="4">
        <v>0</v>
      </c>
      <c r="H74" s="4">
        <v>0</v>
      </c>
      <c r="I74" s="4">
        <v>0</v>
      </c>
      <c r="J74" s="4">
        <v>0</v>
      </c>
      <c r="K74" s="4">
        <v>0</v>
      </c>
      <c r="L74" s="41"/>
    </row>
    <row r="75" spans="1:12" x14ac:dyDescent="0.2">
      <c r="A75" s="53" t="s">
        <v>116</v>
      </c>
      <c r="B75" s="54"/>
      <c r="C75" s="54"/>
      <c r="D75" s="54"/>
      <c r="E75" s="54"/>
      <c r="F75" s="54"/>
      <c r="G75" s="54"/>
      <c r="H75" s="54"/>
      <c r="I75" s="54"/>
      <c r="J75" s="54"/>
      <c r="K75" s="54"/>
      <c r="L75" s="55"/>
    </row>
    <row r="76" spans="1:12" x14ac:dyDescent="0.2">
      <c r="A76" s="53" t="s">
        <v>117</v>
      </c>
      <c r="B76" s="54"/>
      <c r="C76" s="54"/>
      <c r="D76" s="54"/>
      <c r="E76" s="54"/>
      <c r="F76" s="54"/>
      <c r="G76" s="54"/>
      <c r="H76" s="54"/>
      <c r="I76" s="54"/>
      <c r="J76" s="54"/>
      <c r="K76" s="54"/>
      <c r="L76" s="55"/>
    </row>
    <row r="77" spans="1:12" ht="45" customHeight="1" x14ac:dyDescent="0.2">
      <c r="A77" s="53" t="s">
        <v>118</v>
      </c>
      <c r="B77" s="54"/>
      <c r="C77" s="54"/>
      <c r="D77" s="54"/>
      <c r="E77" s="54"/>
      <c r="F77" s="54"/>
      <c r="G77" s="54"/>
      <c r="H77" s="54"/>
      <c r="I77" s="54"/>
      <c r="J77" s="54"/>
      <c r="K77" s="54"/>
      <c r="L77" s="55"/>
    </row>
    <row r="78" spans="1:12" x14ac:dyDescent="0.2">
      <c r="A78" s="83" t="s">
        <v>113</v>
      </c>
      <c r="B78" s="84"/>
      <c r="C78" s="84"/>
      <c r="D78" s="84"/>
      <c r="E78" s="84"/>
      <c r="F78" s="84"/>
      <c r="G78" s="84"/>
      <c r="H78" s="84"/>
      <c r="I78" s="84"/>
      <c r="J78" s="84"/>
      <c r="K78" s="84"/>
      <c r="L78" s="85"/>
    </row>
    <row r="79" spans="1:12" ht="17.25" customHeight="1" x14ac:dyDescent="0.2">
      <c r="A79" s="36">
        <v>2</v>
      </c>
      <c r="B79" s="42" t="s">
        <v>22</v>
      </c>
      <c r="C79" s="39" t="s">
        <v>136</v>
      </c>
      <c r="D79" s="39" t="s">
        <v>190</v>
      </c>
      <c r="E79" s="36" t="s">
        <v>205</v>
      </c>
      <c r="F79" s="20" t="s">
        <v>0</v>
      </c>
      <c r="G79" s="3">
        <f>G80+G81+G82</f>
        <v>437229.05</v>
      </c>
      <c r="H79" s="3">
        <f>H80+H81+H82</f>
        <v>456036.47</v>
      </c>
      <c r="I79" s="3">
        <f>I80+I81+I82+I83</f>
        <v>631672.64</v>
      </c>
      <c r="J79" s="3">
        <f>J80+J81+J82</f>
        <v>455319.38999999996</v>
      </c>
      <c r="K79" s="3">
        <f>K80+K81+K82</f>
        <v>478715.23</v>
      </c>
      <c r="L79" s="39" t="s">
        <v>144</v>
      </c>
    </row>
    <row r="80" spans="1:12" ht="38.25" x14ac:dyDescent="0.2">
      <c r="A80" s="37"/>
      <c r="B80" s="43"/>
      <c r="C80" s="40"/>
      <c r="D80" s="40"/>
      <c r="E80" s="37"/>
      <c r="F80" s="20" t="s">
        <v>1</v>
      </c>
      <c r="G80" s="4">
        <f>G85+G107+G187</f>
        <v>38647.96</v>
      </c>
      <c r="H80" s="4">
        <f>H85+H107+H187</f>
        <v>46533.479999999996</v>
      </c>
      <c r="I80" s="4">
        <f>I85+I107+I187</f>
        <v>198129.80000000002</v>
      </c>
      <c r="J80" s="4">
        <f>J85+J107+J187</f>
        <v>16634.98</v>
      </c>
      <c r="K80" s="4">
        <f>K85+K107+K187</f>
        <v>16085.4</v>
      </c>
      <c r="L80" s="40"/>
    </row>
    <row r="81" spans="1:12" ht="38.25" x14ac:dyDescent="0.2">
      <c r="A81" s="37"/>
      <c r="B81" s="43"/>
      <c r="C81" s="40"/>
      <c r="D81" s="40"/>
      <c r="E81" s="37"/>
      <c r="F81" s="20" t="s">
        <v>49</v>
      </c>
      <c r="G81" s="4">
        <f t="shared" ref="G81:K83" si="3">G86+G96+G108+G188</f>
        <v>218803.11</v>
      </c>
      <c r="H81" s="4">
        <f t="shared" si="3"/>
        <v>250030.77999999997</v>
      </c>
      <c r="I81" s="4">
        <f t="shared" si="3"/>
        <v>280770.26</v>
      </c>
      <c r="J81" s="4">
        <f t="shared" si="3"/>
        <v>305098.8</v>
      </c>
      <c r="K81" s="4">
        <f t="shared" si="3"/>
        <v>326960.70999999996</v>
      </c>
      <c r="L81" s="40"/>
    </row>
    <row r="82" spans="1:12" ht="25.5" x14ac:dyDescent="0.2">
      <c r="A82" s="37"/>
      <c r="B82" s="43"/>
      <c r="C82" s="40"/>
      <c r="D82" s="40"/>
      <c r="E82" s="37"/>
      <c r="F82" s="20" t="s">
        <v>48</v>
      </c>
      <c r="G82" s="4">
        <f t="shared" si="3"/>
        <v>179777.98</v>
      </c>
      <c r="H82" s="4">
        <f t="shared" si="3"/>
        <v>159472.21</v>
      </c>
      <c r="I82" s="4">
        <f t="shared" si="3"/>
        <v>152772.57999999999</v>
      </c>
      <c r="J82" s="4">
        <f t="shared" si="3"/>
        <v>133585.60999999999</v>
      </c>
      <c r="K82" s="4">
        <f t="shared" si="3"/>
        <v>135669.12</v>
      </c>
      <c r="L82" s="40"/>
    </row>
    <row r="83" spans="1:12" x14ac:dyDescent="0.2">
      <c r="A83" s="38"/>
      <c r="B83" s="44"/>
      <c r="C83" s="41"/>
      <c r="D83" s="41"/>
      <c r="E83" s="38"/>
      <c r="F83" s="20" t="s">
        <v>2</v>
      </c>
      <c r="G83" s="4">
        <f t="shared" si="3"/>
        <v>0</v>
      </c>
      <c r="H83" s="4">
        <f t="shared" si="3"/>
        <v>0</v>
      </c>
      <c r="I83" s="4">
        <f t="shared" si="3"/>
        <v>0</v>
      </c>
      <c r="J83" s="4">
        <f t="shared" si="3"/>
        <v>0</v>
      </c>
      <c r="K83" s="4">
        <f t="shared" si="3"/>
        <v>0</v>
      </c>
      <c r="L83" s="41"/>
    </row>
    <row r="84" spans="1:12" ht="18" customHeight="1" x14ac:dyDescent="0.2">
      <c r="A84" s="36" t="s">
        <v>9</v>
      </c>
      <c r="B84" s="42" t="s">
        <v>80</v>
      </c>
      <c r="C84" s="39" t="s">
        <v>136</v>
      </c>
      <c r="D84" s="39" t="s">
        <v>190</v>
      </c>
      <c r="E84" s="36" t="s">
        <v>206</v>
      </c>
      <c r="F84" s="20" t="s">
        <v>0</v>
      </c>
      <c r="G84" s="4">
        <f>G85+G86+G87+G88</f>
        <v>227113.11</v>
      </c>
      <c r="H84" s="4">
        <f>H85+H86+H87+H88</f>
        <v>269066.59999999998</v>
      </c>
      <c r="I84" s="4">
        <f>I85+I86+I87+I88</f>
        <v>265540.32</v>
      </c>
      <c r="J84" s="4">
        <f>J85+J86+J87+J88</f>
        <v>293854.63</v>
      </c>
      <c r="K84" s="4">
        <f>K85+K86+K87+K88</f>
        <v>315829.11</v>
      </c>
      <c r="L84" s="39" t="s">
        <v>177</v>
      </c>
    </row>
    <row r="85" spans="1:12" ht="38.25" x14ac:dyDescent="0.2">
      <c r="A85" s="37"/>
      <c r="B85" s="43"/>
      <c r="C85" s="40"/>
      <c r="D85" s="40"/>
      <c r="E85" s="37"/>
      <c r="F85" s="20" t="s">
        <v>1</v>
      </c>
      <c r="G85" s="4">
        <f>G95</f>
        <v>21060</v>
      </c>
      <c r="H85" s="4">
        <f>H95+H90</f>
        <v>32210.639999999999</v>
      </c>
      <c r="I85" s="4">
        <f>I95</f>
        <v>0</v>
      </c>
      <c r="J85" s="4">
        <f>J95</f>
        <v>0</v>
      </c>
      <c r="K85" s="4">
        <f>K95</f>
        <v>0</v>
      </c>
      <c r="L85" s="40"/>
    </row>
    <row r="86" spans="1:12" ht="38.25" x14ac:dyDescent="0.2">
      <c r="A86" s="37"/>
      <c r="B86" s="43"/>
      <c r="C86" s="40"/>
      <c r="D86" s="40"/>
      <c r="E86" s="37"/>
      <c r="F86" s="20" t="s">
        <v>49</v>
      </c>
      <c r="G86" s="4">
        <f>G101</f>
        <v>206053.11</v>
      </c>
      <c r="H86" s="4">
        <f>H101+H91</f>
        <v>236855.96</v>
      </c>
      <c r="I86" s="4">
        <f>I101</f>
        <v>265540.32</v>
      </c>
      <c r="J86" s="4">
        <f>J101</f>
        <v>293854.63</v>
      </c>
      <c r="K86" s="4">
        <f>K101</f>
        <v>315829.11</v>
      </c>
      <c r="L86" s="40"/>
    </row>
    <row r="87" spans="1:12" ht="25.5" x14ac:dyDescent="0.2">
      <c r="A87" s="37"/>
      <c r="B87" s="43"/>
      <c r="C87" s="40"/>
      <c r="D87" s="40"/>
      <c r="E87" s="37"/>
      <c r="F87" s="20" t="s">
        <v>48</v>
      </c>
      <c r="G87" s="4">
        <v>0</v>
      </c>
      <c r="H87" s="4">
        <v>0</v>
      </c>
      <c r="I87" s="4">
        <v>0</v>
      </c>
      <c r="J87" s="4">
        <f>J102</f>
        <v>0</v>
      </c>
      <c r="K87" s="4">
        <f>K102</f>
        <v>0</v>
      </c>
      <c r="L87" s="40"/>
    </row>
    <row r="88" spans="1:12" x14ac:dyDescent="0.2">
      <c r="A88" s="38"/>
      <c r="B88" s="44"/>
      <c r="C88" s="41"/>
      <c r="D88" s="41"/>
      <c r="E88" s="38"/>
      <c r="F88" s="20" t="s">
        <v>2</v>
      </c>
      <c r="G88" s="4">
        <v>0</v>
      </c>
      <c r="H88" s="4">
        <v>0</v>
      </c>
      <c r="I88" s="4">
        <v>0</v>
      </c>
      <c r="J88" s="4">
        <f>J103</f>
        <v>0</v>
      </c>
      <c r="K88" s="4">
        <f>K103</f>
        <v>0</v>
      </c>
      <c r="L88" s="40"/>
    </row>
    <row r="89" spans="1:12" ht="31.5" customHeight="1" x14ac:dyDescent="0.2">
      <c r="A89" s="36" t="s">
        <v>249</v>
      </c>
      <c r="B89" s="42" t="s">
        <v>251</v>
      </c>
      <c r="C89" s="39" t="s">
        <v>136</v>
      </c>
      <c r="D89" s="39" t="s">
        <v>252</v>
      </c>
      <c r="E89" s="36"/>
      <c r="F89" s="20" t="s">
        <v>0</v>
      </c>
      <c r="G89" s="4">
        <v>0</v>
      </c>
      <c r="H89" s="4">
        <f>H90+H91+H92+H93</f>
        <v>351.54</v>
      </c>
      <c r="I89" s="4">
        <f>I90+I91+I92+I93</f>
        <v>0</v>
      </c>
      <c r="J89" s="4">
        <f>J90+J91+J92+J93</f>
        <v>0</v>
      </c>
      <c r="K89" s="4">
        <f>K90+K91+K92+K93</f>
        <v>0</v>
      </c>
      <c r="L89" s="40"/>
    </row>
    <row r="90" spans="1:12" ht="38.25" x14ac:dyDescent="0.2">
      <c r="A90" s="37"/>
      <c r="B90" s="43"/>
      <c r="C90" s="40"/>
      <c r="D90" s="40"/>
      <c r="E90" s="37"/>
      <c r="F90" s="20" t="s">
        <v>1</v>
      </c>
      <c r="G90" s="4">
        <v>0</v>
      </c>
      <c r="H90" s="4">
        <v>351.54</v>
      </c>
      <c r="I90" s="4">
        <v>0</v>
      </c>
      <c r="J90" s="4">
        <v>0</v>
      </c>
      <c r="K90" s="4">
        <v>0</v>
      </c>
      <c r="L90" s="40"/>
    </row>
    <row r="91" spans="1:12" ht="38.25" x14ac:dyDescent="0.2">
      <c r="A91" s="37"/>
      <c r="B91" s="43"/>
      <c r="C91" s="40"/>
      <c r="D91" s="40"/>
      <c r="E91" s="37"/>
      <c r="F91" s="20" t="s">
        <v>49</v>
      </c>
      <c r="G91" s="4">
        <v>0</v>
      </c>
      <c r="H91" s="4">
        <v>0</v>
      </c>
      <c r="I91" s="4">
        <v>0</v>
      </c>
      <c r="J91" s="4">
        <v>0</v>
      </c>
      <c r="K91" s="4">
        <v>0</v>
      </c>
      <c r="L91" s="40"/>
    </row>
    <row r="92" spans="1:12" ht="45.75" customHeight="1" x14ac:dyDescent="0.2">
      <c r="A92" s="37"/>
      <c r="B92" s="43"/>
      <c r="C92" s="40"/>
      <c r="D92" s="40"/>
      <c r="E92" s="37"/>
      <c r="F92" s="20" t="s">
        <v>48</v>
      </c>
      <c r="G92" s="4">
        <v>0</v>
      </c>
      <c r="H92" s="4">
        <v>0</v>
      </c>
      <c r="I92" s="4">
        <v>0</v>
      </c>
      <c r="J92" s="4">
        <v>0</v>
      </c>
      <c r="K92" s="4">
        <v>0</v>
      </c>
      <c r="L92" s="40"/>
    </row>
    <row r="93" spans="1:12" ht="48" customHeight="1" x14ac:dyDescent="0.2">
      <c r="A93" s="38"/>
      <c r="B93" s="44"/>
      <c r="C93" s="41"/>
      <c r="D93" s="41"/>
      <c r="E93" s="38"/>
      <c r="F93" s="20" t="s">
        <v>2</v>
      </c>
      <c r="G93" s="4">
        <v>0</v>
      </c>
      <c r="H93" s="4">
        <v>0</v>
      </c>
      <c r="I93" s="4">
        <v>0</v>
      </c>
      <c r="J93" s="4">
        <v>0</v>
      </c>
      <c r="K93" s="4">
        <v>0</v>
      </c>
      <c r="L93" s="40"/>
    </row>
    <row r="94" spans="1:12" ht="15" customHeight="1" x14ac:dyDescent="0.2">
      <c r="A94" s="36" t="s">
        <v>54</v>
      </c>
      <c r="B94" s="42" t="s">
        <v>250</v>
      </c>
      <c r="C94" s="39" t="s">
        <v>136</v>
      </c>
      <c r="D94" s="39" t="s">
        <v>190</v>
      </c>
      <c r="E94" s="36" t="s">
        <v>207</v>
      </c>
      <c r="F94" s="20" t="s">
        <v>0</v>
      </c>
      <c r="G94" s="4">
        <f>G95+G96+G97+G98</f>
        <v>21060</v>
      </c>
      <c r="H94" s="4">
        <f>H95+H96+H97+H98</f>
        <v>31859.1</v>
      </c>
      <c r="I94" s="4">
        <f>I95+I96+I97+I98</f>
        <v>0</v>
      </c>
      <c r="J94" s="4">
        <f>J95+J96+J97+J98</f>
        <v>0</v>
      </c>
      <c r="K94" s="4">
        <f>K95+K96+K97+K98</f>
        <v>0</v>
      </c>
      <c r="L94" s="40"/>
    </row>
    <row r="95" spans="1:12" ht="38.25" x14ac:dyDescent="0.2">
      <c r="A95" s="37"/>
      <c r="B95" s="43"/>
      <c r="C95" s="40"/>
      <c r="D95" s="40"/>
      <c r="E95" s="37"/>
      <c r="F95" s="20" t="s">
        <v>1</v>
      </c>
      <c r="G95" s="4">
        <v>21060</v>
      </c>
      <c r="H95" s="4">
        <v>31859.1</v>
      </c>
      <c r="I95" s="4">
        <v>0</v>
      </c>
      <c r="J95" s="4">
        <v>0</v>
      </c>
      <c r="K95" s="4">
        <v>0</v>
      </c>
      <c r="L95" s="40"/>
    </row>
    <row r="96" spans="1:12" ht="38.25" x14ac:dyDescent="0.2">
      <c r="A96" s="37"/>
      <c r="B96" s="43"/>
      <c r="C96" s="40"/>
      <c r="D96" s="40"/>
      <c r="E96" s="37"/>
      <c r="F96" s="20" t="s">
        <v>49</v>
      </c>
      <c r="G96" s="4">
        <v>0</v>
      </c>
      <c r="H96" s="4">
        <v>0</v>
      </c>
      <c r="I96" s="4">
        <v>0</v>
      </c>
      <c r="J96" s="4">
        <v>0</v>
      </c>
      <c r="K96" s="4">
        <v>0</v>
      </c>
      <c r="L96" s="40"/>
    </row>
    <row r="97" spans="1:12" ht="25.5" x14ac:dyDescent="0.2">
      <c r="A97" s="37"/>
      <c r="B97" s="43"/>
      <c r="C97" s="40"/>
      <c r="D97" s="40"/>
      <c r="E97" s="37"/>
      <c r="F97" s="20" t="s">
        <v>48</v>
      </c>
      <c r="G97" s="4">
        <v>0</v>
      </c>
      <c r="H97" s="4">
        <v>0</v>
      </c>
      <c r="I97" s="4">
        <v>0</v>
      </c>
      <c r="J97" s="4">
        <v>0</v>
      </c>
      <c r="K97" s="4">
        <v>0</v>
      </c>
      <c r="L97" s="40"/>
    </row>
    <row r="98" spans="1:12" x14ac:dyDescent="0.2">
      <c r="A98" s="38"/>
      <c r="B98" s="44"/>
      <c r="C98" s="41"/>
      <c r="D98" s="41"/>
      <c r="E98" s="38"/>
      <c r="F98" s="20" t="s">
        <v>2</v>
      </c>
      <c r="G98" s="4">
        <v>0</v>
      </c>
      <c r="H98" s="4">
        <v>0</v>
      </c>
      <c r="I98" s="4">
        <v>0</v>
      </c>
      <c r="J98" s="4">
        <v>0</v>
      </c>
      <c r="K98" s="4">
        <v>0</v>
      </c>
      <c r="L98" s="40"/>
    </row>
    <row r="99" spans="1:12" ht="15" customHeight="1" x14ac:dyDescent="0.2">
      <c r="A99" s="36" t="s">
        <v>253</v>
      </c>
      <c r="B99" s="42" t="s">
        <v>81</v>
      </c>
      <c r="C99" s="39" t="s">
        <v>136</v>
      </c>
      <c r="D99" s="39" t="s">
        <v>190</v>
      </c>
      <c r="E99" s="36" t="s">
        <v>206</v>
      </c>
      <c r="F99" s="20" t="s">
        <v>0</v>
      </c>
      <c r="G99" s="4">
        <f>G101</f>
        <v>206053.11</v>
      </c>
      <c r="H99" s="4">
        <f>H101</f>
        <v>236855.96</v>
      </c>
      <c r="I99" s="4">
        <f>I101</f>
        <v>265540.32</v>
      </c>
      <c r="J99" s="4">
        <f>J101</f>
        <v>293854.63</v>
      </c>
      <c r="K99" s="4">
        <f>K101</f>
        <v>315829.11</v>
      </c>
      <c r="L99" s="40"/>
    </row>
    <row r="100" spans="1:12" ht="38.25" x14ac:dyDescent="0.2">
      <c r="A100" s="37"/>
      <c r="B100" s="43"/>
      <c r="C100" s="40"/>
      <c r="D100" s="40"/>
      <c r="E100" s="37"/>
      <c r="F100" s="20" t="s">
        <v>1</v>
      </c>
      <c r="G100" s="4">
        <v>0</v>
      </c>
      <c r="H100" s="4">
        <v>0</v>
      </c>
      <c r="I100" s="4">
        <v>0</v>
      </c>
      <c r="J100" s="4">
        <v>0</v>
      </c>
      <c r="K100" s="4">
        <v>0</v>
      </c>
      <c r="L100" s="40"/>
    </row>
    <row r="101" spans="1:12" ht="38.25" x14ac:dyDescent="0.2">
      <c r="A101" s="37"/>
      <c r="B101" s="43"/>
      <c r="C101" s="40"/>
      <c r="D101" s="40"/>
      <c r="E101" s="37"/>
      <c r="F101" s="20" t="s">
        <v>49</v>
      </c>
      <c r="G101" s="4">
        <v>206053.11</v>
      </c>
      <c r="H101" s="4">
        <v>236855.96</v>
      </c>
      <c r="I101" s="4">
        <v>265540.32</v>
      </c>
      <c r="J101" s="1">
        <v>293854.63</v>
      </c>
      <c r="K101" s="1">
        <v>315829.11</v>
      </c>
      <c r="L101" s="40"/>
    </row>
    <row r="102" spans="1:12" ht="25.5" x14ac:dyDescent="0.2">
      <c r="A102" s="37"/>
      <c r="B102" s="43"/>
      <c r="C102" s="40"/>
      <c r="D102" s="40"/>
      <c r="E102" s="37"/>
      <c r="F102" s="20" t="s">
        <v>48</v>
      </c>
      <c r="G102" s="4">
        <v>0</v>
      </c>
      <c r="H102" s="4">
        <v>0</v>
      </c>
      <c r="I102" s="4">
        <v>0</v>
      </c>
      <c r="J102" s="4">
        <v>0</v>
      </c>
      <c r="K102" s="4">
        <v>0</v>
      </c>
      <c r="L102" s="40"/>
    </row>
    <row r="103" spans="1:12" x14ac:dyDescent="0.2">
      <c r="A103" s="37"/>
      <c r="B103" s="44"/>
      <c r="C103" s="41"/>
      <c r="D103" s="41"/>
      <c r="E103" s="38"/>
      <c r="F103" s="23" t="s">
        <v>2</v>
      </c>
      <c r="G103" s="6">
        <v>0</v>
      </c>
      <c r="H103" s="6">
        <v>0</v>
      </c>
      <c r="I103" s="6">
        <v>0</v>
      </c>
      <c r="J103" s="6">
        <v>0</v>
      </c>
      <c r="K103" s="4">
        <v>0</v>
      </c>
      <c r="L103" s="41"/>
    </row>
    <row r="104" spans="1:12" x14ac:dyDescent="0.2">
      <c r="A104" s="53" t="s">
        <v>160</v>
      </c>
      <c r="B104" s="54"/>
      <c r="C104" s="54"/>
      <c r="D104" s="54"/>
      <c r="E104" s="54"/>
      <c r="F104" s="54"/>
      <c r="G104" s="54"/>
      <c r="H104" s="54"/>
      <c r="I104" s="54"/>
      <c r="J104" s="54"/>
      <c r="K104" s="54"/>
      <c r="L104" s="55"/>
    </row>
    <row r="105" spans="1:12" x14ac:dyDescent="0.2">
      <c r="A105" s="83" t="s">
        <v>115</v>
      </c>
      <c r="B105" s="84"/>
      <c r="C105" s="84"/>
      <c r="D105" s="84"/>
      <c r="E105" s="84"/>
      <c r="F105" s="84"/>
      <c r="G105" s="84"/>
      <c r="H105" s="84"/>
      <c r="I105" s="84"/>
      <c r="J105" s="84"/>
      <c r="K105" s="84"/>
      <c r="L105" s="85"/>
    </row>
    <row r="106" spans="1:12" ht="15" customHeight="1" x14ac:dyDescent="0.2">
      <c r="A106" s="36" t="s">
        <v>66</v>
      </c>
      <c r="B106" s="42" t="s">
        <v>55</v>
      </c>
      <c r="C106" s="39" t="s">
        <v>136</v>
      </c>
      <c r="D106" s="39" t="s">
        <v>190</v>
      </c>
      <c r="E106" s="36" t="s">
        <v>208</v>
      </c>
      <c r="F106" s="20" t="s">
        <v>0</v>
      </c>
      <c r="G106" s="4">
        <f>G108+G109</f>
        <v>183134.27000000002</v>
      </c>
      <c r="H106" s="4">
        <f>H108+H109</f>
        <v>163734.97999999998</v>
      </c>
      <c r="I106" s="4">
        <f>I108+I109+I107+I110</f>
        <v>336412.07</v>
      </c>
      <c r="J106" s="4">
        <f>J108+J109</f>
        <v>133585.60999999999</v>
      </c>
      <c r="K106" s="4">
        <f>K108+K109</f>
        <v>135669.12</v>
      </c>
      <c r="L106" s="39" t="s">
        <v>157</v>
      </c>
    </row>
    <row r="107" spans="1:12" ht="38.25" x14ac:dyDescent="0.2">
      <c r="A107" s="37"/>
      <c r="B107" s="43"/>
      <c r="C107" s="40"/>
      <c r="D107" s="40"/>
      <c r="E107" s="37"/>
      <c r="F107" s="20" t="s">
        <v>1</v>
      </c>
      <c r="G107" s="4">
        <f>G112+G117+G122+G127</f>
        <v>0</v>
      </c>
      <c r="H107" s="4">
        <f>H112+H117+H122+H127</f>
        <v>0</v>
      </c>
      <c r="I107" s="4">
        <f>I132</f>
        <v>179966.7</v>
      </c>
      <c r="J107" s="4">
        <f>J112+J117+J122+J127</f>
        <v>0</v>
      </c>
      <c r="K107" s="4">
        <f>K112+K117+K122+K127</f>
        <v>0</v>
      </c>
      <c r="L107" s="40"/>
    </row>
    <row r="108" spans="1:12" ht="38.25" x14ac:dyDescent="0.2">
      <c r="A108" s="37"/>
      <c r="B108" s="43"/>
      <c r="C108" s="40"/>
      <c r="D108" s="40"/>
      <c r="E108" s="37"/>
      <c r="F108" s="20" t="s">
        <v>49</v>
      </c>
      <c r="G108" s="4">
        <f>G113+G118+G123+G128+G148+G143+G183</f>
        <v>3356.29</v>
      </c>
      <c r="H108" s="4">
        <f>H153</f>
        <v>4262.7700000000004</v>
      </c>
      <c r="I108" s="4">
        <f>I113+I118+I123+I128+I148+I143+I183+I133+I153</f>
        <v>3672.79</v>
      </c>
      <c r="J108" s="4">
        <f>J113+J118+J123+J128+J148+J143+J183</f>
        <v>0</v>
      </c>
      <c r="K108" s="4">
        <f>K113+K118+K123+K128+K148+K143+K183</f>
        <v>0</v>
      </c>
      <c r="L108" s="40"/>
    </row>
    <row r="109" spans="1:12" ht="25.5" x14ac:dyDescent="0.2">
      <c r="A109" s="37"/>
      <c r="B109" s="43"/>
      <c r="C109" s="40"/>
      <c r="D109" s="40"/>
      <c r="E109" s="37"/>
      <c r="F109" s="20" t="s">
        <v>48</v>
      </c>
      <c r="G109" s="4">
        <f>G114+G119+G129+G139+G144+G149+G124+G184</f>
        <v>179777.98</v>
      </c>
      <c r="H109" s="4">
        <f>H114+H119+H129+H139+H144+H149+H124+H184+H154</f>
        <v>159472.21</v>
      </c>
      <c r="I109" s="4">
        <f>I114+I119+I129+I139+I144+I149+I124+I184+I134+I154</f>
        <v>152772.57999999999</v>
      </c>
      <c r="J109" s="4">
        <f>J114+J119+J129+J139+J144+J149+J124+J184</f>
        <v>133585.60999999999</v>
      </c>
      <c r="K109" s="4">
        <f>K114+K119+K129+K139+K144+K149+K124+K184</f>
        <v>135669.12</v>
      </c>
      <c r="L109" s="40"/>
    </row>
    <row r="110" spans="1:12" x14ac:dyDescent="0.2">
      <c r="A110" s="38"/>
      <c r="B110" s="44"/>
      <c r="C110" s="41"/>
      <c r="D110" s="41"/>
      <c r="E110" s="38"/>
      <c r="F110" s="20" t="s">
        <v>2</v>
      </c>
      <c r="G110" s="4">
        <f>G115+G120+G125+G130</f>
        <v>0</v>
      </c>
      <c r="H110" s="4">
        <f>H115+H120+H125+H130</f>
        <v>0</v>
      </c>
      <c r="I110" s="4">
        <f>I135</f>
        <v>0</v>
      </c>
      <c r="J110" s="4">
        <f>J115+J120+J125+J130</f>
        <v>0</v>
      </c>
      <c r="K110" s="4">
        <f>K115+K120+K125+K130</f>
        <v>0</v>
      </c>
      <c r="L110" s="40"/>
    </row>
    <row r="111" spans="1:12" ht="18.75" customHeight="1" x14ac:dyDescent="0.2">
      <c r="A111" s="36" t="s">
        <v>67</v>
      </c>
      <c r="B111" s="42" t="s">
        <v>82</v>
      </c>
      <c r="C111" s="39" t="s">
        <v>136</v>
      </c>
      <c r="D111" s="39" t="s">
        <v>190</v>
      </c>
      <c r="E111" s="36" t="s">
        <v>209</v>
      </c>
      <c r="F111" s="20" t="s">
        <v>0</v>
      </c>
      <c r="G111" s="4">
        <f>G112+G113+G114+G115</f>
        <v>69214.67</v>
      </c>
      <c r="H111" s="4">
        <f>H112+H113+H114+H115</f>
        <v>77676.08</v>
      </c>
      <c r="I111" s="4">
        <f>I112+I113+I114+I115</f>
        <v>92916.58</v>
      </c>
      <c r="J111" s="4">
        <f>J112+J113+J114+J115</f>
        <v>95762.22</v>
      </c>
      <c r="K111" s="4">
        <f>K112+K113+K114+K115</f>
        <v>99869.119999999995</v>
      </c>
      <c r="L111" s="40"/>
    </row>
    <row r="112" spans="1:12" ht="38.25" x14ac:dyDescent="0.2">
      <c r="A112" s="37"/>
      <c r="B112" s="43"/>
      <c r="C112" s="40"/>
      <c r="D112" s="40"/>
      <c r="E112" s="37"/>
      <c r="F112" s="20" t="s">
        <v>1</v>
      </c>
      <c r="G112" s="4">
        <v>0</v>
      </c>
      <c r="H112" s="4">
        <v>0</v>
      </c>
      <c r="I112" s="4">
        <v>0</v>
      </c>
      <c r="J112" s="4">
        <v>0</v>
      </c>
      <c r="K112" s="4">
        <v>0</v>
      </c>
      <c r="L112" s="40"/>
    </row>
    <row r="113" spans="1:12" ht="38.25" x14ac:dyDescent="0.2">
      <c r="A113" s="37"/>
      <c r="B113" s="43"/>
      <c r="C113" s="40"/>
      <c r="D113" s="40"/>
      <c r="E113" s="37"/>
      <c r="F113" s="20" t="s">
        <v>49</v>
      </c>
      <c r="G113" s="4">
        <v>0</v>
      </c>
      <c r="H113" s="4">
        <v>0</v>
      </c>
      <c r="I113" s="4">
        <v>0</v>
      </c>
      <c r="J113" s="4">
        <v>0</v>
      </c>
      <c r="K113" s="4">
        <v>0</v>
      </c>
      <c r="L113" s="40"/>
    </row>
    <row r="114" spans="1:12" ht="25.5" x14ac:dyDescent="0.2">
      <c r="A114" s="37"/>
      <c r="B114" s="43"/>
      <c r="C114" s="40"/>
      <c r="D114" s="40"/>
      <c r="E114" s="37"/>
      <c r="F114" s="20" t="s">
        <v>48</v>
      </c>
      <c r="G114" s="4">
        <v>69214.67</v>
      </c>
      <c r="H114" s="4">
        <v>77676.08</v>
      </c>
      <c r="I114" s="4">
        <v>92916.58</v>
      </c>
      <c r="J114" s="1">
        <v>95762.22</v>
      </c>
      <c r="K114" s="1">
        <v>99869.119999999995</v>
      </c>
      <c r="L114" s="40"/>
    </row>
    <row r="115" spans="1:12" x14ac:dyDescent="0.2">
      <c r="A115" s="38"/>
      <c r="B115" s="44"/>
      <c r="C115" s="41"/>
      <c r="D115" s="41"/>
      <c r="E115" s="38"/>
      <c r="F115" s="20" t="s">
        <v>2</v>
      </c>
      <c r="G115" s="4">
        <v>0</v>
      </c>
      <c r="H115" s="4">
        <v>0</v>
      </c>
      <c r="I115" s="4">
        <v>0</v>
      </c>
      <c r="J115" s="4">
        <v>0</v>
      </c>
      <c r="K115" s="4">
        <v>0</v>
      </c>
      <c r="L115" s="40"/>
    </row>
    <row r="116" spans="1:12" ht="15" customHeight="1" x14ac:dyDescent="0.2">
      <c r="A116" s="36" t="s">
        <v>68</v>
      </c>
      <c r="B116" s="42" t="s">
        <v>83</v>
      </c>
      <c r="C116" s="39" t="s">
        <v>136</v>
      </c>
      <c r="D116" s="39" t="s">
        <v>190</v>
      </c>
      <c r="E116" s="36" t="s">
        <v>210</v>
      </c>
      <c r="F116" s="20" t="s">
        <v>0</v>
      </c>
      <c r="G116" s="4">
        <f>G117+G118+G119+G120</f>
        <v>30038.14</v>
      </c>
      <c r="H116" s="4">
        <f>H117+H118+H119+H120</f>
        <v>32762.57</v>
      </c>
      <c r="I116" s="4">
        <f>I117+I118+I119+I120</f>
        <v>33435.5</v>
      </c>
      <c r="J116" s="4">
        <f>J117+J118+J119+J120</f>
        <v>35823.39</v>
      </c>
      <c r="K116" s="4">
        <f>K117+K118+K119+K120</f>
        <v>35800</v>
      </c>
      <c r="L116" s="40"/>
    </row>
    <row r="117" spans="1:12" ht="38.25" x14ac:dyDescent="0.2">
      <c r="A117" s="37"/>
      <c r="B117" s="43"/>
      <c r="C117" s="40"/>
      <c r="D117" s="40"/>
      <c r="E117" s="37"/>
      <c r="F117" s="20" t="s">
        <v>1</v>
      </c>
      <c r="G117" s="4">
        <v>0</v>
      </c>
      <c r="H117" s="4">
        <v>0</v>
      </c>
      <c r="I117" s="4">
        <v>0</v>
      </c>
      <c r="J117" s="4">
        <v>0</v>
      </c>
      <c r="K117" s="4">
        <v>0</v>
      </c>
      <c r="L117" s="40"/>
    </row>
    <row r="118" spans="1:12" ht="38.25" x14ac:dyDescent="0.2">
      <c r="A118" s="37"/>
      <c r="B118" s="43"/>
      <c r="C118" s="40"/>
      <c r="D118" s="40"/>
      <c r="E118" s="37"/>
      <c r="F118" s="20" t="s">
        <v>49</v>
      </c>
      <c r="G118" s="4">
        <v>0</v>
      </c>
      <c r="H118" s="4">
        <v>0</v>
      </c>
      <c r="I118" s="4">
        <v>0</v>
      </c>
      <c r="J118" s="4">
        <v>0</v>
      </c>
      <c r="K118" s="4">
        <v>0</v>
      </c>
      <c r="L118" s="40"/>
    </row>
    <row r="119" spans="1:12" ht="25.5" x14ac:dyDescent="0.2">
      <c r="A119" s="37"/>
      <c r="B119" s="43"/>
      <c r="C119" s="40"/>
      <c r="D119" s="40"/>
      <c r="E119" s="37"/>
      <c r="F119" s="20" t="s">
        <v>48</v>
      </c>
      <c r="G119" s="4">
        <v>30038.14</v>
      </c>
      <c r="H119" s="4">
        <v>32762.57</v>
      </c>
      <c r="I119" s="4">
        <v>33435.5</v>
      </c>
      <c r="J119" s="1">
        <v>35823.39</v>
      </c>
      <c r="K119" s="1">
        <v>35800</v>
      </c>
      <c r="L119" s="40"/>
    </row>
    <row r="120" spans="1:12" x14ac:dyDescent="0.2">
      <c r="A120" s="38"/>
      <c r="B120" s="44"/>
      <c r="C120" s="41"/>
      <c r="D120" s="41"/>
      <c r="E120" s="38"/>
      <c r="F120" s="20" t="s">
        <v>2</v>
      </c>
      <c r="G120" s="4">
        <v>0</v>
      </c>
      <c r="H120" s="4">
        <v>0</v>
      </c>
      <c r="I120" s="4">
        <v>0</v>
      </c>
      <c r="J120" s="4">
        <v>0</v>
      </c>
      <c r="K120" s="4">
        <v>0</v>
      </c>
      <c r="L120" s="40"/>
    </row>
    <row r="121" spans="1:12" ht="15" customHeight="1" x14ac:dyDescent="0.2">
      <c r="A121" s="36" t="s">
        <v>85</v>
      </c>
      <c r="B121" s="42" t="s">
        <v>69</v>
      </c>
      <c r="C121" s="39" t="s">
        <v>136</v>
      </c>
      <c r="D121" s="39" t="s">
        <v>190</v>
      </c>
      <c r="E121" s="36" t="s">
        <v>211</v>
      </c>
      <c r="F121" s="20" t="s">
        <v>0</v>
      </c>
      <c r="G121" s="4">
        <f>G122+G123+G124+G125</f>
        <v>18161.099999999999</v>
      </c>
      <c r="H121" s="4">
        <f>H122+H123+H124+H125</f>
        <v>20333.34</v>
      </c>
      <c r="I121" s="4">
        <f>I122+I123+I124+I125</f>
        <v>9246.75</v>
      </c>
      <c r="J121" s="4">
        <f>J122+J123+J124+J125</f>
        <v>2000</v>
      </c>
      <c r="K121" s="4">
        <f>K122+K123+K124+K125</f>
        <v>0</v>
      </c>
      <c r="L121" s="40"/>
    </row>
    <row r="122" spans="1:12" ht="38.25" x14ac:dyDescent="0.2">
      <c r="A122" s="37"/>
      <c r="B122" s="43"/>
      <c r="C122" s="40"/>
      <c r="D122" s="40"/>
      <c r="E122" s="37"/>
      <c r="F122" s="20" t="s">
        <v>1</v>
      </c>
      <c r="G122" s="4">
        <v>0</v>
      </c>
      <c r="H122" s="4">
        <v>0</v>
      </c>
      <c r="I122" s="4">
        <v>0</v>
      </c>
      <c r="J122" s="4">
        <v>0</v>
      </c>
      <c r="K122" s="4">
        <v>0</v>
      </c>
      <c r="L122" s="40"/>
    </row>
    <row r="123" spans="1:12" ht="38.25" x14ac:dyDescent="0.2">
      <c r="A123" s="37"/>
      <c r="B123" s="43"/>
      <c r="C123" s="40"/>
      <c r="D123" s="40"/>
      <c r="E123" s="37"/>
      <c r="F123" s="20" t="s">
        <v>49</v>
      </c>
      <c r="G123" s="4">
        <v>0</v>
      </c>
      <c r="H123" s="4">
        <v>0</v>
      </c>
      <c r="I123" s="4">
        <v>0</v>
      </c>
      <c r="J123" s="4">
        <v>0</v>
      </c>
      <c r="K123" s="4">
        <v>0</v>
      </c>
      <c r="L123" s="40"/>
    </row>
    <row r="124" spans="1:12" ht="25.5" x14ac:dyDescent="0.2">
      <c r="A124" s="37"/>
      <c r="B124" s="43"/>
      <c r="C124" s="40"/>
      <c r="D124" s="40"/>
      <c r="E124" s="37"/>
      <c r="F124" s="20" t="s">
        <v>48</v>
      </c>
      <c r="G124" s="4">
        <f>14768.98+3392.12</f>
        <v>18161.099999999999</v>
      </c>
      <c r="H124" s="4">
        <v>20333.34</v>
      </c>
      <c r="I124" s="4">
        <v>9246.75</v>
      </c>
      <c r="J124" s="4">
        <v>2000</v>
      </c>
      <c r="K124" s="4">
        <v>0</v>
      </c>
      <c r="L124" s="40"/>
    </row>
    <row r="125" spans="1:12" x14ac:dyDescent="0.2">
      <c r="A125" s="38"/>
      <c r="B125" s="44"/>
      <c r="C125" s="41"/>
      <c r="D125" s="41"/>
      <c r="E125" s="38"/>
      <c r="F125" s="20" t="s">
        <v>2</v>
      </c>
      <c r="G125" s="4">
        <v>0</v>
      </c>
      <c r="H125" s="4">
        <v>0</v>
      </c>
      <c r="I125" s="4">
        <v>0</v>
      </c>
      <c r="J125" s="4">
        <v>0</v>
      </c>
      <c r="K125" s="4">
        <v>0</v>
      </c>
      <c r="L125" s="41"/>
    </row>
    <row r="126" spans="1:12" ht="15" customHeight="1" x14ac:dyDescent="0.2">
      <c r="A126" s="47" t="s">
        <v>86</v>
      </c>
      <c r="B126" s="42" t="s">
        <v>84</v>
      </c>
      <c r="C126" s="39" t="s">
        <v>136</v>
      </c>
      <c r="D126" s="39" t="s">
        <v>190</v>
      </c>
      <c r="E126" s="36" t="s">
        <v>212</v>
      </c>
      <c r="F126" s="20" t="s">
        <v>0</v>
      </c>
      <c r="G126" s="4">
        <f>G129</f>
        <v>62122.94</v>
      </c>
      <c r="H126" s="4">
        <f>H129</f>
        <v>28470.65</v>
      </c>
      <c r="I126" s="4">
        <f>I129</f>
        <v>0</v>
      </c>
      <c r="J126" s="4">
        <f>J129</f>
        <v>0</v>
      </c>
      <c r="K126" s="4">
        <f>K129</f>
        <v>0</v>
      </c>
      <c r="L126" s="39" t="s">
        <v>144</v>
      </c>
    </row>
    <row r="127" spans="1:12" ht="38.25" x14ac:dyDescent="0.2">
      <c r="A127" s="48"/>
      <c r="B127" s="43"/>
      <c r="C127" s="40"/>
      <c r="D127" s="40"/>
      <c r="E127" s="37"/>
      <c r="F127" s="20" t="s">
        <v>1</v>
      </c>
      <c r="G127" s="4">
        <f>G137+G142</f>
        <v>0</v>
      </c>
      <c r="H127" s="4">
        <f>H137+H142</f>
        <v>0</v>
      </c>
      <c r="I127" s="4">
        <f>I137+I142</f>
        <v>0</v>
      </c>
      <c r="J127" s="4">
        <f>J137+J142</f>
        <v>0</v>
      </c>
      <c r="K127" s="4">
        <v>0</v>
      </c>
      <c r="L127" s="40"/>
    </row>
    <row r="128" spans="1:12" ht="38.25" x14ac:dyDescent="0.2">
      <c r="A128" s="48"/>
      <c r="B128" s="43"/>
      <c r="C128" s="40"/>
      <c r="D128" s="40"/>
      <c r="E128" s="37"/>
      <c r="F128" s="20" t="s">
        <v>49</v>
      </c>
      <c r="G128" s="4">
        <v>0</v>
      </c>
      <c r="H128" s="4">
        <f>H138+H143</f>
        <v>0</v>
      </c>
      <c r="I128" s="4">
        <f>I138+I143</f>
        <v>0</v>
      </c>
      <c r="J128" s="4">
        <f>J138+J143</f>
        <v>0</v>
      </c>
      <c r="K128" s="4">
        <v>0</v>
      </c>
      <c r="L128" s="40"/>
    </row>
    <row r="129" spans="1:12" ht="25.5" x14ac:dyDescent="0.2">
      <c r="A129" s="48"/>
      <c r="B129" s="43"/>
      <c r="C129" s="40"/>
      <c r="D129" s="40"/>
      <c r="E129" s="37"/>
      <c r="F129" s="20" t="s">
        <v>48</v>
      </c>
      <c r="G129" s="4">
        <f>100+62022.94</f>
        <v>62122.94</v>
      </c>
      <c r="H129" s="4">
        <v>28470.65</v>
      </c>
      <c r="I129" s="4">
        <v>0</v>
      </c>
      <c r="J129" s="1">
        <v>0</v>
      </c>
      <c r="K129" s="4">
        <v>0</v>
      </c>
      <c r="L129" s="40"/>
    </row>
    <row r="130" spans="1:12" x14ac:dyDescent="0.2">
      <c r="A130" s="49"/>
      <c r="B130" s="44"/>
      <c r="C130" s="41"/>
      <c r="D130" s="41"/>
      <c r="E130" s="38"/>
      <c r="F130" s="20" t="s">
        <v>2</v>
      </c>
      <c r="G130" s="4">
        <f>G140+G145</f>
        <v>0</v>
      </c>
      <c r="H130" s="4">
        <f>H140+H145</f>
        <v>0</v>
      </c>
      <c r="I130" s="4">
        <f>I140+I145</f>
        <v>0</v>
      </c>
      <c r="J130" s="4">
        <f>J140+J145</f>
        <v>0</v>
      </c>
      <c r="K130" s="4">
        <v>0</v>
      </c>
      <c r="L130" s="40"/>
    </row>
    <row r="131" spans="1:12" ht="33.75" customHeight="1" x14ac:dyDescent="0.2">
      <c r="A131" s="47" t="s">
        <v>87</v>
      </c>
      <c r="B131" s="42" t="s">
        <v>257</v>
      </c>
      <c r="C131" s="39" t="s">
        <v>136</v>
      </c>
      <c r="D131" s="39">
        <v>2025</v>
      </c>
      <c r="E131" s="36" t="s">
        <v>258</v>
      </c>
      <c r="F131" s="20" t="s">
        <v>0</v>
      </c>
      <c r="G131" s="4">
        <v>0</v>
      </c>
      <c r="H131" s="4">
        <v>0</v>
      </c>
      <c r="I131" s="4">
        <f>I132+I133+I134+I135</f>
        <v>189319.1</v>
      </c>
      <c r="J131" s="4">
        <v>0</v>
      </c>
      <c r="K131" s="4">
        <v>0</v>
      </c>
      <c r="L131" s="40"/>
    </row>
    <row r="132" spans="1:12" ht="43.5" customHeight="1" x14ac:dyDescent="0.2">
      <c r="A132" s="48"/>
      <c r="B132" s="43"/>
      <c r="C132" s="40"/>
      <c r="D132" s="40"/>
      <c r="E132" s="37"/>
      <c r="F132" s="20" t="s">
        <v>1</v>
      </c>
      <c r="G132" s="4">
        <v>0</v>
      </c>
      <c r="H132" s="4">
        <v>0</v>
      </c>
      <c r="I132" s="4">
        <v>179966.7</v>
      </c>
      <c r="J132" s="4">
        <v>0</v>
      </c>
      <c r="K132" s="4">
        <v>0</v>
      </c>
      <c r="L132" s="40"/>
    </row>
    <row r="133" spans="1:12" ht="42" customHeight="1" x14ac:dyDescent="0.2">
      <c r="A133" s="48"/>
      <c r="B133" s="43"/>
      <c r="C133" s="40"/>
      <c r="D133" s="40"/>
      <c r="E133" s="37"/>
      <c r="F133" s="20" t="s">
        <v>49</v>
      </c>
      <c r="G133" s="4">
        <v>0</v>
      </c>
      <c r="H133" s="4">
        <v>0</v>
      </c>
      <c r="I133" s="4">
        <v>3672.79</v>
      </c>
      <c r="J133" s="4">
        <v>0</v>
      </c>
      <c r="K133" s="4">
        <v>0</v>
      </c>
      <c r="L133" s="40"/>
    </row>
    <row r="134" spans="1:12" ht="39.75" customHeight="1" x14ac:dyDescent="0.2">
      <c r="A134" s="48"/>
      <c r="B134" s="43"/>
      <c r="C134" s="40"/>
      <c r="D134" s="40"/>
      <c r="E134" s="37"/>
      <c r="F134" s="20" t="s">
        <v>48</v>
      </c>
      <c r="G134" s="4">
        <v>0</v>
      </c>
      <c r="H134" s="4">
        <v>0</v>
      </c>
      <c r="I134" s="4">
        <v>5679.61</v>
      </c>
      <c r="J134" s="4">
        <v>0</v>
      </c>
      <c r="K134" s="4">
        <v>0</v>
      </c>
      <c r="L134" s="40"/>
    </row>
    <row r="135" spans="1:12" ht="28.5" customHeight="1" x14ac:dyDescent="0.2">
      <c r="A135" s="49"/>
      <c r="B135" s="44"/>
      <c r="C135" s="41"/>
      <c r="D135" s="41"/>
      <c r="E135" s="38"/>
      <c r="F135" s="20" t="s">
        <v>2</v>
      </c>
      <c r="G135" s="4">
        <v>0</v>
      </c>
      <c r="H135" s="4">
        <v>0</v>
      </c>
      <c r="I135" s="4">
        <v>0</v>
      </c>
      <c r="J135" s="4">
        <v>0</v>
      </c>
      <c r="K135" s="4">
        <v>0</v>
      </c>
      <c r="L135" s="40"/>
    </row>
    <row r="136" spans="1:12" ht="17.25" customHeight="1" x14ac:dyDescent="0.2">
      <c r="A136" s="36" t="s">
        <v>106</v>
      </c>
      <c r="B136" s="42" t="s">
        <v>261</v>
      </c>
      <c r="C136" s="39" t="s">
        <v>136</v>
      </c>
      <c r="D136" s="39" t="s">
        <v>190</v>
      </c>
      <c r="E136" s="36" t="s">
        <v>213</v>
      </c>
      <c r="F136" s="20" t="s">
        <v>0</v>
      </c>
      <c r="G136" s="4">
        <f>G137+G138+G139+G140</f>
        <v>187</v>
      </c>
      <c r="H136" s="4">
        <f>H137+H138+H139+H140</f>
        <v>186.5</v>
      </c>
      <c r="I136" s="4">
        <f>I137+I138+I139+I140</f>
        <v>263.86</v>
      </c>
      <c r="J136" s="4">
        <f>J137+J138+J139+J140</f>
        <v>0</v>
      </c>
      <c r="K136" s="4">
        <f>K137+K138+K139+K140</f>
        <v>0</v>
      </c>
      <c r="L136" s="40"/>
    </row>
    <row r="137" spans="1:12" ht="38.25" x14ac:dyDescent="0.2">
      <c r="A137" s="37"/>
      <c r="B137" s="43"/>
      <c r="C137" s="40"/>
      <c r="D137" s="40"/>
      <c r="E137" s="37"/>
      <c r="F137" s="20" t="s">
        <v>1</v>
      </c>
      <c r="G137" s="4">
        <v>0</v>
      </c>
      <c r="H137" s="4">
        <v>0</v>
      </c>
      <c r="I137" s="4">
        <v>0</v>
      </c>
      <c r="J137" s="4">
        <v>0</v>
      </c>
      <c r="K137" s="4">
        <v>0</v>
      </c>
      <c r="L137" s="40"/>
    </row>
    <row r="138" spans="1:12" ht="38.25" x14ac:dyDescent="0.2">
      <c r="A138" s="37"/>
      <c r="B138" s="43"/>
      <c r="C138" s="40"/>
      <c r="D138" s="40"/>
      <c r="E138" s="37"/>
      <c r="F138" s="20" t="s">
        <v>49</v>
      </c>
      <c r="G138" s="4">
        <v>0</v>
      </c>
      <c r="H138" s="4">
        <v>0</v>
      </c>
      <c r="I138" s="4">
        <v>0</v>
      </c>
      <c r="J138" s="4">
        <v>0</v>
      </c>
      <c r="K138" s="4">
        <v>0</v>
      </c>
      <c r="L138" s="40"/>
    </row>
    <row r="139" spans="1:12" ht="25.5" x14ac:dyDescent="0.2">
      <c r="A139" s="37"/>
      <c r="B139" s="43"/>
      <c r="C139" s="40"/>
      <c r="D139" s="40"/>
      <c r="E139" s="37"/>
      <c r="F139" s="20" t="s">
        <v>48</v>
      </c>
      <c r="G139" s="4">
        <v>187</v>
      </c>
      <c r="H139" s="4">
        <v>186.5</v>
      </c>
      <c r="I139" s="4">
        <v>263.86</v>
      </c>
      <c r="J139" s="4">
        <v>0</v>
      </c>
      <c r="K139" s="4">
        <v>0</v>
      </c>
      <c r="L139" s="40"/>
    </row>
    <row r="140" spans="1:12" x14ac:dyDescent="0.2">
      <c r="A140" s="38"/>
      <c r="B140" s="44"/>
      <c r="C140" s="41"/>
      <c r="D140" s="41"/>
      <c r="E140" s="38"/>
      <c r="F140" s="20" t="s">
        <v>2</v>
      </c>
      <c r="G140" s="4">
        <v>0</v>
      </c>
      <c r="H140" s="4">
        <v>0</v>
      </c>
      <c r="I140" s="4">
        <v>0</v>
      </c>
      <c r="J140" s="4">
        <v>0</v>
      </c>
      <c r="K140" s="4">
        <v>0</v>
      </c>
      <c r="L140" s="40"/>
    </row>
    <row r="141" spans="1:12" ht="15" customHeight="1" x14ac:dyDescent="0.2">
      <c r="A141" s="36" t="s">
        <v>107</v>
      </c>
      <c r="B141" s="42" t="s">
        <v>260</v>
      </c>
      <c r="C141" s="39" t="s">
        <v>136</v>
      </c>
      <c r="D141" s="39" t="s">
        <v>190</v>
      </c>
      <c r="E141" s="36" t="s">
        <v>214</v>
      </c>
      <c r="F141" s="20" t="s">
        <v>0</v>
      </c>
      <c r="G141" s="4">
        <f>G142+G143+G144+G145</f>
        <v>1001.3299999999999</v>
      </c>
      <c r="H141" s="4">
        <f>H142+H143+H144+H145</f>
        <v>0</v>
      </c>
      <c r="I141" s="4">
        <f>I142+I143+I144+I145</f>
        <v>11185.28</v>
      </c>
      <c r="J141" s="4">
        <f>J142+J143+J144+J145</f>
        <v>0</v>
      </c>
      <c r="K141" s="4">
        <f>K142+K143+K144+K145</f>
        <v>0</v>
      </c>
      <c r="L141" s="40"/>
    </row>
    <row r="142" spans="1:12" ht="38.25" x14ac:dyDescent="0.2">
      <c r="A142" s="37"/>
      <c r="B142" s="43"/>
      <c r="C142" s="40"/>
      <c r="D142" s="40"/>
      <c r="E142" s="37"/>
      <c r="F142" s="20" t="s">
        <v>1</v>
      </c>
      <c r="G142" s="4">
        <v>0</v>
      </c>
      <c r="H142" s="4">
        <v>0</v>
      </c>
      <c r="I142" s="4">
        <v>0</v>
      </c>
      <c r="J142" s="4">
        <v>0</v>
      </c>
      <c r="K142" s="4">
        <v>0</v>
      </c>
      <c r="L142" s="40"/>
    </row>
    <row r="143" spans="1:12" ht="38.25" x14ac:dyDescent="0.2">
      <c r="A143" s="37"/>
      <c r="B143" s="43"/>
      <c r="C143" s="40"/>
      <c r="D143" s="40"/>
      <c r="E143" s="37"/>
      <c r="F143" s="20" t="s">
        <v>49</v>
      </c>
      <c r="G143" s="4">
        <v>971.29</v>
      </c>
      <c r="H143" s="4">
        <v>0</v>
      </c>
      <c r="I143" s="4">
        <v>0</v>
      </c>
      <c r="J143" s="4">
        <v>0</v>
      </c>
      <c r="K143" s="4">
        <v>0</v>
      </c>
      <c r="L143" s="40"/>
    </row>
    <row r="144" spans="1:12" ht="25.5" x14ac:dyDescent="0.2">
      <c r="A144" s="37"/>
      <c r="B144" s="43"/>
      <c r="C144" s="40"/>
      <c r="D144" s="40"/>
      <c r="E144" s="37"/>
      <c r="F144" s="20" t="s">
        <v>48</v>
      </c>
      <c r="G144" s="4">
        <v>30.04</v>
      </c>
      <c r="H144" s="4">
        <v>0</v>
      </c>
      <c r="I144" s="4">
        <v>11185.28</v>
      </c>
      <c r="J144" s="4">
        <v>0</v>
      </c>
      <c r="K144" s="4">
        <v>0</v>
      </c>
      <c r="L144" s="40"/>
    </row>
    <row r="145" spans="1:12" x14ac:dyDescent="0.2">
      <c r="A145" s="38"/>
      <c r="B145" s="44"/>
      <c r="C145" s="41"/>
      <c r="D145" s="41"/>
      <c r="E145" s="38"/>
      <c r="F145" s="20" t="s">
        <v>2</v>
      </c>
      <c r="G145" s="4">
        <v>0</v>
      </c>
      <c r="H145" s="4">
        <v>0</v>
      </c>
      <c r="I145" s="4">
        <v>0</v>
      </c>
      <c r="J145" s="4">
        <v>0</v>
      </c>
      <c r="K145" s="4">
        <v>0</v>
      </c>
      <c r="L145" s="40"/>
    </row>
    <row r="146" spans="1:12" ht="15" customHeight="1" x14ac:dyDescent="0.2">
      <c r="A146" s="36" t="s">
        <v>188</v>
      </c>
      <c r="B146" s="42" t="s">
        <v>259</v>
      </c>
      <c r="C146" s="39" t="s">
        <v>136</v>
      </c>
      <c r="D146" s="39">
        <v>2023</v>
      </c>
      <c r="E146" s="36" t="s">
        <v>215</v>
      </c>
      <c r="F146" s="20" t="s">
        <v>0</v>
      </c>
      <c r="G146" s="4">
        <f>G147+G148+G149+G150</f>
        <v>2409.09</v>
      </c>
      <c r="H146" s="4">
        <f>H147+H148+H149+H150</f>
        <v>0</v>
      </c>
      <c r="I146" s="4">
        <f>I147+I148+I149+I150</f>
        <v>0</v>
      </c>
      <c r="J146" s="4">
        <f>J147+J148+J149+J150</f>
        <v>0</v>
      </c>
      <c r="K146" s="4">
        <v>0</v>
      </c>
      <c r="L146" s="40"/>
    </row>
    <row r="147" spans="1:12" ht="38.25" x14ac:dyDescent="0.2">
      <c r="A147" s="37"/>
      <c r="B147" s="43"/>
      <c r="C147" s="40"/>
      <c r="D147" s="40"/>
      <c r="E147" s="37"/>
      <c r="F147" s="20" t="s">
        <v>1</v>
      </c>
      <c r="G147" s="4">
        <v>0</v>
      </c>
      <c r="H147" s="4">
        <v>0</v>
      </c>
      <c r="I147" s="4">
        <v>0</v>
      </c>
      <c r="J147" s="4">
        <v>0</v>
      </c>
      <c r="K147" s="4">
        <v>0</v>
      </c>
      <c r="L147" s="40"/>
    </row>
    <row r="148" spans="1:12" ht="38.25" x14ac:dyDescent="0.2">
      <c r="A148" s="37"/>
      <c r="B148" s="43"/>
      <c r="C148" s="40"/>
      <c r="D148" s="40"/>
      <c r="E148" s="37"/>
      <c r="F148" s="20" t="s">
        <v>49</v>
      </c>
      <c r="G148" s="4">
        <v>2385</v>
      </c>
      <c r="H148" s="4">
        <v>0</v>
      </c>
      <c r="I148" s="4">
        <v>0</v>
      </c>
      <c r="J148" s="4">
        <v>0</v>
      </c>
      <c r="K148" s="4">
        <v>0</v>
      </c>
      <c r="L148" s="40"/>
    </row>
    <row r="149" spans="1:12" ht="25.5" x14ac:dyDescent="0.2">
      <c r="A149" s="37"/>
      <c r="B149" s="43"/>
      <c r="C149" s="40"/>
      <c r="D149" s="40"/>
      <c r="E149" s="37"/>
      <c r="F149" s="20" t="s">
        <v>48</v>
      </c>
      <c r="G149" s="4">
        <v>24.09</v>
      </c>
      <c r="H149" s="4">
        <v>0</v>
      </c>
      <c r="I149" s="4">
        <v>0</v>
      </c>
      <c r="J149" s="4">
        <v>0</v>
      </c>
      <c r="K149" s="4">
        <v>0</v>
      </c>
      <c r="L149" s="40"/>
    </row>
    <row r="150" spans="1:12" x14ac:dyDescent="0.2">
      <c r="A150" s="38"/>
      <c r="B150" s="44"/>
      <c r="C150" s="41"/>
      <c r="D150" s="41"/>
      <c r="E150" s="38"/>
      <c r="F150" s="20" t="s">
        <v>2</v>
      </c>
      <c r="G150" s="4">
        <v>0</v>
      </c>
      <c r="H150" s="4">
        <v>0</v>
      </c>
      <c r="I150" s="4">
        <v>0</v>
      </c>
      <c r="J150" s="4">
        <v>0</v>
      </c>
      <c r="K150" s="4">
        <v>0</v>
      </c>
      <c r="L150" s="40"/>
    </row>
    <row r="151" spans="1:12" ht="15" customHeight="1" x14ac:dyDescent="0.2">
      <c r="A151" s="36" t="s">
        <v>191</v>
      </c>
      <c r="B151" s="42" t="s">
        <v>266</v>
      </c>
      <c r="C151" s="39" t="s">
        <v>136</v>
      </c>
      <c r="D151" s="39" t="s">
        <v>190</v>
      </c>
      <c r="E151" s="36" t="s">
        <v>274</v>
      </c>
      <c r="F151" s="20" t="s">
        <v>0</v>
      </c>
      <c r="G151" s="4">
        <f>G152+G153+G154+G155</f>
        <v>0</v>
      </c>
      <c r="H151" s="4">
        <f>H152+H153+H154+H155</f>
        <v>4305.84</v>
      </c>
      <c r="I151" s="4">
        <f>I152+I153+I154+I155</f>
        <v>45</v>
      </c>
      <c r="J151" s="4">
        <f>J152+J153+J154+J155</f>
        <v>0</v>
      </c>
      <c r="K151" s="4">
        <f>K152+K153+K154+K155</f>
        <v>0</v>
      </c>
      <c r="L151" s="40"/>
    </row>
    <row r="152" spans="1:12" ht="38.25" x14ac:dyDescent="0.2">
      <c r="A152" s="37"/>
      <c r="B152" s="43"/>
      <c r="C152" s="40"/>
      <c r="D152" s="40"/>
      <c r="E152" s="37"/>
      <c r="F152" s="20" t="s">
        <v>1</v>
      </c>
      <c r="G152" s="4">
        <v>0</v>
      </c>
      <c r="H152" s="4">
        <v>0</v>
      </c>
      <c r="I152" s="4">
        <v>0</v>
      </c>
      <c r="J152" s="4">
        <v>0</v>
      </c>
      <c r="K152" s="4">
        <v>0</v>
      </c>
      <c r="L152" s="40"/>
    </row>
    <row r="153" spans="1:12" ht="38.25" x14ac:dyDescent="0.2">
      <c r="A153" s="37"/>
      <c r="B153" s="43"/>
      <c r="C153" s="40"/>
      <c r="D153" s="40"/>
      <c r="E153" s="37"/>
      <c r="F153" s="20" t="s">
        <v>49</v>
      </c>
      <c r="G153" s="4">
        <v>0</v>
      </c>
      <c r="H153" s="4">
        <f>H158+H163+H168+H173+H178</f>
        <v>4262.7700000000004</v>
      </c>
      <c r="I153" s="4">
        <f>I158+I163+I168+I173+I178</f>
        <v>0</v>
      </c>
      <c r="J153" s="4">
        <f>J158+J163+J168+J173+J178</f>
        <v>0</v>
      </c>
      <c r="K153" s="4">
        <f>K158+K163+K168+K173+K178</f>
        <v>0</v>
      </c>
      <c r="L153" s="40"/>
    </row>
    <row r="154" spans="1:12" ht="25.5" x14ac:dyDescent="0.2">
      <c r="A154" s="37"/>
      <c r="B154" s="43"/>
      <c r="C154" s="40"/>
      <c r="D154" s="40"/>
      <c r="E154" s="37"/>
      <c r="F154" s="20" t="s">
        <v>48</v>
      </c>
      <c r="G154" s="4">
        <v>0</v>
      </c>
      <c r="H154" s="4">
        <f>H159+H164+H189+H169+H179+H174</f>
        <v>43.07</v>
      </c>
      <c r="I154" s="4">
        <f>I159+I164+I189+I169+I179+I174</f>
        <v>45</v>
      </c>
      <c r="J154" s="4">
        <f>J159+J164+J189+J169+J179+J174</f>
        <v>0</v>
      </c>
      <c r="K154" s="4">
        <f>K159+K164+K189+K169+K179+K174</f>
        <v>0</v>
      </c>
      <c r="L154" s="40"/>
    </row>
    <row r="155" spans="1:12" x14ac:dyDescent="0.2">
      <c r="A155" s="38"/>
      <c r="B155" s="44"/>
      <c r="C155" s="41"/>
      <c r="D155" s="41"/>
      <c r="E155" s="38"/>
      <c r="F155" s="20" t="s">
        <v>2</v>
      </c>
      <c r="G155" s="4">
        <v>0</v>
      </c>
      <c r="H155" s="4">
        <v>0</v>
      </c>
      <c r="I155" s="4">
        <v>0</v>
      </c>
      <c r="J155" s="4">
        <v>0</v>
      </c>
      <c r="K155" s="4">
        <v>0</v>
      </c>
      <c r="L155" s="40"/>
    </row>
    <row r="156" spans="1:12" ht="15" customHeight="1" x14ac:dyDescent="0.2">
      <c r="A156" s="36" t="s">
        <v>254</v>
      </c>
      <c r="B156" s="42" t="s">
        <v>267</v>
      </c>
      <c r="C156" s="39" t="s">
        <v>136</v>
      </c>
      <c r="D156" s="39">
        <v>2024</v>
      </c>
      <c r="E156" s="36" t="s">
        <v>216</v>
      </c>
      <c r="F156" s="20" t="s">
        <v>0</v>
      </c>
      <c r="G156" s="4">
        <f>G157+G158+G159+G160</f>
        <v>0</v>
      </c>
      <c r="H156" s="4">
        <f>H157+H158+H159+H160</f>
        <v>1480</v>
      </c>
      <c r="I156" s="4">
        <f>I157+I158+I159+I160</f>
        <v>0</v>
      </c>
      <c r="J156" s="4">
        <f>J157+J158+J159+J160</f>
        <v>0</v>
      </c>
      <c r="K156" s="4">
        <f>K157+K158+K159+K160</f>
        <v>0</v>
      </c>
      <c r="L156" s="40"/>
    </row>
    <row r="157" spans="1:12" ht="38.25" x14ac:dyDescent="0.2">
      <c r="A157" s="37"/>
      <c r="B157" s="43"/>
      <c r="C157" s="40"/>
      <c r="D157" s="40"/>
      <c r="E157" s="37"/>
      <c r="F157" s="20" t="s">
        <v>1</v>
      </c>
      <c r="G157" s="4">
        <v>0</v>
      </c>
      <c r="H157" s="4">
        <v>0</v>
      </c>
      <c r="I157" s="4">
        <v>0</v>
      </c>
      <c r="J157" s="4">
        <v>0</v>
      </c>
      <c r="K157" s="4">
        <v>0</v>
      </c>
      <c r="L157" s="40"/>
    </row>
    <row r="158" spans="1:12" ht="38.25" x14ac:dyDescent="0.2">
      <c r="A158" s="37"/>
      <c r="B158" s="43"/>
      <c r="C158" s="40"/>
      <c r="D158" s="40"/>
      <c r="E158" s="37"/>
      <c r="F158" s="20" t="s">
        <v>49</v>
      </c>
      <c r="G158" s="4">
        <v>0</v>
      </c>
      <c r="H158" s="4">
        <v>1465.2</v>
      </c>
      <c r="I158" s="4">
        <v>0</v>
      </c>
      <c r="J158" s="4">
        <v>0</v>
      </c>
      <c r="K158" s="4">
        <v>0</v>
      </c>
      <c r="L158" s="40"/>
    </row>
    <row r="159" spans="1:12" ht="25.5" x14ac:dyDescent="0.2">
      <c r="A159" s="37"/>
      <c r="B159" s="43"/>
      <c r="C159" s="40"/>
      <c r="D159" s="40"/>
      <c r="E159" s="37"/>
      <c r="F159" s="20" t="s">
        <v>48</v>
      </c>
      <c r="G159" s="4">
        <v>0</v>
      </c>
      <c r="H159" s="4">
        <v>14.8</v>
      </c>
      <c r="I159" s="4">
        <v>0</v>
      </c>
      <c r="J159" s="4">
        <v>0</v>
      </c>
      <c r="K159" s="4">
        <v>0</v>
      </c>
      <c r="L159" s="40"/>
    </row>
    <row r="160" spans="1:12" x14ac:dyDescent="0.2">
      <c r="A160" s="38"/>
      <c r="B160" s="44"/>
      <c r="C160" s="41"/>
      <c r="D160" s="41"/>
      <c r="E160" s="38"/>
      <c r="F160" s="20" t="s">
        <v>2</v>
      </c>
      <c r="G160" s="4">
        <v>0</v>
      </c>
      <c r="H160" s="4">
        <v>0</v>
      </c>
      <c r="I160" s="4">
        <v>0</v>
      </c>
      <c r="J160" s="4">
        <v>0</v>
      </c>
      <c r="K160" s="4">
        <v>0</v>
      </c>
      <c r="L160" s="40"/>
    </row>
    <row r="161" spans="1:12" ht="15" customHeight="1" x14ac:dyDescent="0.2">
      <c r="A161" s="36" t="s">
        <v>255</v>
      </c>
      <c r="B161" s="42" t="s">
        <v>268</v>
      </c>
      <c r="C161" s="39" t="s">
        <v>136</v>
      </c>
      <c r="D161" s="39">
        <v>2024</v>
      </c>
      <c r="E161" s="36" t="s">
        <v>217</v>
      </c>
      <c r="F161" s="20" t="s">
        <v>0</v>
      </c>
      <c r="G161" s="4">
        <f>G162+G163+G164+G165</f>
        <v>0</v>
      </c>
      <c r="H161" s="4">
        <f>H162+H163+H164+H165</f>
        <v>1424.32</v>
      </c>
      <c r="I161" s="4">
        <f>I162+I163+I164+I165</f>
        <v>0</v>
      </c>
      <c r="J161" s="4">
        <f>J162+J163+J164+J165</f>
        <v>0</v>
      </c>
      <c r="K161" s="4">
        <f>K162+K163+K164+K165</f>
        <v>0</v>
      </c>
      <c r="L161" s="40"/>
    </row>
    <row r="162" spans="1:12" ht="38.25" x14ac:dyDescent="0.2">
      <c r="A162" s="37"/>
      <c r="B162" s="43"/>
      <c r="C162" s="40"/>
      <c r="D162" s="40"/>
      <c r="E162" s="37"/>
      <c r="F162" s="20" t="s">
        <v>1</v>
      </c>
      <c r="G162" s="4">
        <v>0</v>
      </c>
      <c r="H162" s="4">
        <v>0</v>
      </c>
      <c r="I162" s="4">
        <v>0</v>
      </c>
      <c r="J162" s="4">
        <v>0</v>
      </c>
      <c r="K162" s="4">
        <v>0</v>
      </c>
      <c r="L162" s="40"/>
    </row>
    <row r="163" spans="1:12" ht="38.25" x14ac:dyDescent="0.2">
      <c r="A163" s="37"/>
      <c r="B163" s="43"/>
      <c r="C163" s="40"/>
      <c r="D163" s="40"/>
      <c r="E163" s="37"/>
      <c r="F163" s="20" t="s">
        <v>49</v>
      </c>
      <c r="G163" s="4">
        <v>0</v>
      </c>
      <c r="H163" s="4">
        <v>1410.07</v>
      </c>
      <c r="I163" s="4">
        <v>0</v>
      </c>
      <c r="J163" s="4">
        <v>0</v>
      </c>
      <c r="K163" s="4">
        <v>0</v>
      </c>
      <c r="L163" s="40"/>
    </row>
    <row r="164" spans="1:12" ht="25.5" x14ac:dyDescent="0.2">
      <c r="A164" s="37"/>
      <c r="B164" s="43"/>
      <c r="C164" s="40"/>
      <c r="D164" s="40"/>
      <c r="E164" s="37"/>
      <c r="F164" s="20" t="s">
        <v>48</v>
      </c>
      <c r="G164" s="4">
        <v>0</v>
      </c>
      <c r="H164" s="4">
        <v>14.25</v>
      </c>
      <c r="I164" s="4">
        <v>0</v>
      </c>
      <c r="J164" s="4">
        <v>0</v>
      </c>
      <c r="K164" s="4">
        <v>0</v>
      </c>
      <c r="L164" s="40"/>
    </row>
    <row r="165" spans="1:12" x14ac:dyDescent="0.2">
      <c r="A165" s="38"/>
      <c r="B165" s="44"/>
      <c r="C165" s="41"/>
      <c r="D165" s="41"/>
      <c r="E165" s="38"/>
      <c r="F165" s="20" t="s">
        <v>2</v>
      </c>
      <c r="G165" s="4">
        <v>0</v>
      </c>
      <c r="H165" s="4">
        <v>0</v>
      </c>
      <c r="I165" s="4">
        <v>0</v>
      </c>
      <c r="J165" s="4">
        <v>0</v>
      </c>
      <c r="K165" s="4">
        <v>0</v>
      </c>
      <c r="L165" s="40"/>
    </row>
    <row r="166" spans="1:12" ht="15" customHeight="1" x14ac:dyDescent="0.2">
      <c r="A166" s="36" t="s">
        <v>256</v>
      </c>
      <c r="B166" s="42" t="s">
        <v>269</v>
      </c>
      <c r="C166" s="39" t="s">
        <v>136</v>
      </c>
      <c r="D166" s="39">
        <v>2024</v>
      </c>
      <c r="E166" s="36" t="s">
        <v>218</v>
      </c>
      <c r="F166" s="20" t="s">
        <v>0</v>
      </c>
      <c r="G166" s="4">
        <f>G167+G168+G169+G170</f>
        <v>0</v>
      </c>
      <c r="H166" s="4">
        <f>H167+H168+H169+H170</f>
        <v>1401.52</v>
      </c>
      <c r="I166" s="4">
        <f>I167+I168+I169+I170</f>
        <v>0</v>
      </c>
      <c r="J166" s="4">
        <f>J167+J168+J169+J170</f>
        <v>0</v>
      </c>
      <c r="K166" s="4">
        <f>K167+K168+K169+K170</f>
        <v>0</v>
      </c>
      <c r="L166" s="40"/>
    </row>
    <row r="167" spans="1:12" ht="38.25" x14ac:dyDescent="0.2">
      <c r="A167" s="37"/>
      <c r="B167" s="43"/>
      <c r="C167" s="40"/>
      <c r="D167" s="40"/>
      <c r="E167" s="37"/>
      <c r="F167" s="20" t="s">
        <v>1</v>
      </c>
      <c r="G167" s="4">
        <v>0</v>
      </c>
      <c r="H167" s="4">
        <v>0</v>
      </c>
      <c r="I167" s="4">
        <v>0</v>
      </c>
      <c r="J167" s="4">
        <v>0</v>
      </c>
      <c r="K167" s="4">
        <v>0</v>
      </c>
      <c r="L167" s="40"/>
    </row>
    <row r="168" spans="1:12" ht="38.25" x14ac:dyDescent="0.2">
      <c r="A168" s="37"/>
      <c r="B168" s="43"/>
      <c r="C168" s="40"/>
      <c r="D168" s="40"/>
      <c r="E168" s="37"/>
      <c r="F168" s="20" t="s">
        <v>49</v>
      </c>
      <c r="G168" s="4">
        <v>0</v>
      </c>
      <c r="H168" s="4">
        <v>1387.5</v>
      </c>
      <c r="I168" s="4">
        <v>0</v>
      </c>
      <c r="J168" s="4">
        <v>0</v>
      </c>
      <c r="K168" s="4">
        <v>0</v>
      </c>
      <c r="L168" s="40"/>
    </row>
    <row r="169" spans="1:12" ht="25.5" x14ac:dyDescent="0.2">
      <c r="A169" s="37"/>
      <c r="B169" s="43"/>
      <c r="C169" s="40"/>
      <c r="D169" s="40"/>
      <c r="E169" s="37"/>
      <c r="F169" s="20" t="s">
        <v>48</v>
      </c>
      <c r="G169" s="4">
        <v>0</v>
      </c>
      <c r="H169" s="4">
        <v>14.02</v>
      </c>
      <c r="I169" s="4">
        <v>0</v>
      </c>
      <c r="J169" s="4">
        <v>0</v>
      </c>
      <c r="K169" s="4">
        <v>0</v>
      </c>
      <c r="L169" s="40"/>
    </row>
    <row r="170" spans="1:12" x14ac:dyDescent="0.2">
      <c r="A170" s="38"/>
      <c r="B170" s="44"/>
      <c r="C170" s="41"/>
      <c r="D170" s="41"/>
      <c r="E170" s="38"/>
      <c r="F170" s="20" t="s">
        <v>2</v>
      </c>
      <c r="G170" s="4">
        <v>0</v>
      </c>
      <c r="H170" s="4">
        <v>0</v>
      </c>
      <c r="I170" s="4">
        <v>0</v>
      </c>
      <c r="J170" s="4">
        <v>0</v>
      </c>
      <c r="K170" s="4">
        <v>0</v>
      </c>
      <c r="L170" s="40"/>
    </row>
    <row r="171" spans="1:12" ht="15" customHeight="1" x14ac:dyDescent="0.2">
      <c r="A171" s="46" t="s">
        <v>265</v>
      </c>
      <c r="B171" s="62" t="s">
        <v>270</v>
      </c>
      <c r="C171" s="45" t="s">
        <v>136</v>
      </c>
      <c r="D171" s="45">
        <v>2025</v>
      </c>
      <c r="E171" s="46" t="s">
        <v>216</v>
      </c>
      <c r="F171" s="20" t="s">
        <v>0</v>
      </c>
      <c r="G171" s="4">
        <v>0</v>
      </c>
      <c r="H171" s="4">
        <v>0</v>
      </c>
      <c r="I171" s="4">
        <f>I173+I174</f>
        <v>29.85</v>
      </c>
      <c r="J171" s="4">
        <v>0</v>
      </c>
      <c r="K171" s="4">
        <v>0</v>
      </c>
      <c r="L171" s="40"/>
    </row>
    <row r="172" spans="1:12" ht="38.25" x14ac:dyDescent="0.2">
      <c r="A172" s="46"/>
      <c r="B172" s="62"/>
      <c r="C172" s="45"/>
      <c r="D172" s="45"/>
      <c r="E172" s="46"/>
      <c r="F172" s="20" t="s">
        <v>1</v>
      </c>
      <c r="G172" s="4">
        <v>0</v>
      </c>
      <c r="H172" s="4">
        <v>0</v>
      </c>
      <c r="I172" s="4">
        <v>0</v>
      </c>
      <c r="J172" s="4">
        <v>0</v>
      </c>
      <c r="K172" s="4">
        <v>0</v>
      </c>
      <c r="L172" s="40"/>
    </row>
    <row r="173" spans="1:12" ht="38.25" x14ac:dyDescent="0.2">
      <c r="A173" s="46"/>
      <c r="B173" s="62"/>
      <c r="C173" s="45"/>
      <c r="D173" s="45"/>
      <c r="E173" s="46"/>
      <c r="F173" s="20" t="s">
        <v>49</v>
      </c>
      <c r="G173" s="4">
        <v>0</v>
      </c>
      <c r="H173" s="4">
        <v>0</v>
      </c>
      <c r="I173" s="4">
        <v>0</v>
      </c>
      <c r="J173" s="4">
        <v>0</v>
      </c>
      <c r="K173" s="4">
        <v>0</v>
      </c>
      <c r="L173" s="40"/>
    </row>
    <row r="174" spans="1:12" ht="25.5" x14ac:dyDescent="0.2">
      <c r="A174" s="46"/>
      <c r="B174" s="62"/>
      <c r="C174" s="45"/>
      <c r="D174" s="45"/>
      <c r="E174" s="46"/>
      <c r="F174" s="20" t="s">
        <v>48</v>
      </c>
      <c r="G174" s="4">
        <v>0</v>
      </c>
      <c r="H174" s="4">
        <v>0</v>
      </c>
      <c r="I174" s="4">
        <v>29.85</v>
      </c>
      <c r="J174" s="4">
        <v>0</v>
      </c>
      <c r="K174" s="4">
        <v>0</v>
      </c>
      <c r="L174" s="40"/>
    </row>
    <row r="175" spans="1:12" x14ac:dyDescent="0.2">
      <c r="A175" s="46"/>
      <c r="B175" s="62"/>
      <c r="C175" s="45"/>
      <c r="D175" s="45"/>
      <c r="E175" s="46"/>
      <c r="F175" s="20" t="s">
        <v>2</v>
      </c>
      <c r="G175" s="4">
        <v>0</v>
      </c>
      <c r="H175" s="4">
        <v>0</v>
      </c>
      <c r="I175" s="4">
        <v>0</v>
      </c>
      <c r="J175" s="4">
        <v>0</v>
      </c>
      <c r="K175" s="4">
        <v>0</v>
      </c>
      <c r="L175" s="40"/>
    </row>
    <row r="176" spans="1:12" x14ac:dyDescent="0.2">
      <c r="A176" s="36" t="s">
        <v>272</v>
      </c>
      <c r="B176" s="42" t="s">
        <v>273</v>
      </c>
      <c r="C176" s="45" t="s">
        <v>136</v>
      </c>
      <c r="D176" s="45">
        <v>2025</v>
      </c>
      <c r="E176" s="46" t="s">
        <v>271</v>
      </c>
      <c r="F176" s="20" t="s">
        <v>0</v>
      </c>
      <c r="G176" s="4">
        <v>0</v>
      </c>
      <c r="H176" s="4">
        <v>0</v>
      </c>
      <c r="I176" s="4">
        <f>I178+I179</f>
        <v>15.15</v>
      </c>
      <c r="J176" s="4">
        <v>0</v>
      </c>
      <c r="K176" s="4">
        <v>0</v>
      </c>
      <c r="L176" s="40"/>
    </row>
    <row r="177" spans="1:12" ht="38.25" x14ac:dyDescent="0.2">
      <c r="A177" s="37"/>
      <c r="B177" s="43"/>
      <c r="C177" s="45"/>
      <c r="D177" s="45"/>
      <c r="E177" s="46"/>
      <c r="F177" s="20" t="s">
        <v>1</v>
      </c>
      <c r="G177" s="4">
        <v>0</v>
      </c>
      <c r="H177" s="4">
        <v>0</v>
      </c>
      <c r="I177" s="4">
        <v>0</v>
      </c>
      <c r="J177" s="4">
        <v>0</v>
      </c>
      <c r="K177" s="4">
        <v>0</v>
      </c>
      <c r="L177" s="40"/>
    </row>
    <row r="178" spans="1:12" ht="38.25" x14ac:dyDescent="0.2">
      <c r="A178" s="37"/>
      <c r="B178" s="43"/>
      <c r="C178" s="45"/>
      <c r="D178" s="45"/>
      <c r="E178" s="46"/>
      <c r="F178" s="20" t="s">
        <v>49</v>
      </c>
      <c r="G178" s="4">
        <v>0</v>
      </c>
      <c r="H178" s="4">
        <v>0</v>
      </c>
      <c r="I178" s="4">
        <v>0</v>
      </c>
      <c r="J178" s="4">
        <v>0</v>
      </c>
      <c r="K178" s="4">
        <v>0</v>
      </c>
      <c r="L178" s="40"/>
    </row>
    <row r="179" spans="1:12" ht="25.5" x14ac:dyDescent="0.2">
      <c r="A179" s="37"/>
      <c r="B179" s="43"/>
      <c r="C179" s="45"/>
      <c r="D179" s="45"/>
      <c r="E179" s="46"/>
      <c r="F179" s="20" t="s">
        <v>48</v>
      </c>
      <c r="G179" s="4">
        <v>0</v>
      </c>
      <c r="H179" s="4">
        <v>0</v>
      </c>
      <c r="I179" s="4">
        <v>15.15</v>
      </c>
      <c r="J179" s="4">
        <v>0</v>
      </c>
      <c r="K179" s="4">
        <v>0</v>
      </c>
      <c r="L179" s="40"/>
    </row>
    <row r="180" spans="1:12" x14ac:dyDescent="0.2">
      <c r="A180" s="38"/>
      <c r="B180" s="44"/>
      <c r="C180" s="45"/>
      <c r="D180" s="45"/>
      <c r="E180" s="46"/>
      <c r="F180" s="20" t="s">
        <v>2</v>
      </c>
      <c r="G180" s="4">
        <v>0</v>
      </c>
      <c r="H180" s="4">
        <v>0</v>
      </c>
      <c r="I180" s="4">
        <v>0</v>
      </c>
      <c r="J180" s="4">
        <v>0</v>
      </c>
      <c r="K180" s="4">
        <v>0</v>
      </c>
      <c r="L180" s="40"/>
    </row>
    <row r="181" spans="1:12" x14ac:dyDescent="0.2">
      <c r="A181" s="36" t="s">
        <v>191</v>
      </c>
      <c r="B181" s="42" t="s">
        <v>189</v>
      </c>
      <c r="C181" s="39" t="s">
        <v>136</v>
      </c>
      <c r="D181" s="39" t="s">
        <v>190</v>
      </c>
      <c r="E181" s="36" t="s">
        <v>219</v>
      </c>
      <c r="F181" s="20" t="s">
        <v>0</v>
      </c>
      <c r="G181" s="4">
        <f>G182+G183+G184+G185</f>
        <v>0</v>
      </c>
      <c r="H181" s="4">
        <f>H182+H183+H184+H185</f>
        <v>0</v>
      </c>
      <c r="I181" s="4">
        <f>I182+I183+I184+I185</f>
        <v>0</v>
      </c>
      <c r="J181" s="4">
        <f>J182+J183+J184+J185</f>
        <v>0</v>
      </c>
      <c r="K181" s="4">
        <f>K182+K183+K184+K185</f>
        <v>0</v>
      </c>
      <c r="L181" s="40"/>
    </row>
    <row r="182" spans="1:12" ht="38.25" x14ac:dyDescent="0.2">
      <c r="A182" s="37"/>
      <c r="B182" s="43"/>
      <c r="C182" s="40"/>
      <c r="D182" s="40"/>
      <c r="E182" s="37"/>
      <c r="F182" s="20" t="s">
        <v>1</v>
      </c>
      <c r="G182" s="4">
        <v>0</v>
      </c>
      <c r="H182" s="4">
        <v>0</v>
      </c>
      <c r="I182" s="4">
        <v>0</v>
      </c>
      <c r="J182" s="4">
        <v>0</v>
      </c>
      <c r="K182" s="4">
        <v>0</v>
      </c>
      <c r="L182" s="40"/>
    </row>
    <row r="183" spans="1:12" ht="38.25" x14ac:dyDescent="0.2">
      <c r="A183" s="37"/>
      <c r="B183" s="43"/>
      <c r="C183" s="40"/>
      <c r="D183" s="40"/>
      <c r="E183" s="37"/>
      <c r="F183" s="20" t="s">
        <v>49</v>
      </c>
      <c r="G183" s="4">
        <v>0</v>
      </c>
      <c r="H183" s="4">
        <v>0</v>
      </c>
      <c r="I183" s="4">
        <v>0</v>
      </c>
      <c r="J183" s="4">
        <v>0</v>
      </c>
      <c r="K183" s="4">
        <v>0</v>
      </c>
      <c r="L183" s="40"/>
    </row>
    <row r="184" spans="1:12" ht="25.5" x14ac:dyDescent="0.2">
      <c r="A184" s="37"/>
      <c r="B184" s="43"/>
      <c r="C184" s="40"/>
      <c r="D184" s="40"/>
      <c r="E184" s="37"/>
      <c r="F184" s="20" t="s">
        <v>48</v>
      </c>
      <c r="G184" s="4">
        <v>0</v>
      </c>
      <c r="H184" s="4">
        <v>0</v>
      </c>
      <c r="I184" s="4">
        <v>0</v>
      </c>
      <c r="J184" s="4">
        <v>0</v>
      </c>
      <c r="K184" s="4">
        <v>0</v>
      </c>
      <c r="L184" s="40"/>
    </row>
    <row r="185" spans="1:12" x14ac:dyDescent="0.2">
      <c r="A185" s="38"/>
      <c r="B185" s="44"/>
      <c r="C185" s="41"/>
      <c r="D185" s="41"/>
      <c r="E185" s="38"/>
      <c r="F185" s="20" t="s">
        <v>2</v>
      </c>
      <c r="G185" s="4">
        <v>0</v>
      </c>
      <c r="H185" s="4">
        <v>0</v>
      </c>
      <c r="I185" s="4">
        <v>0</v>
      </c>
      <c r="J185" s="4">
        <v>0</v>
      </c>
      <c r="K185" s="4">
        <v>0</v>
      </c>
      <c r="L185" s="40"/>
    </row>
    <row r="186" spans="1:12" ht="15" customHeight="1" x14ac:dyDescent="0.2">
      <c r="A186" s="36" t="s">
        <v>71</v>
      </c>
      <c r="B186" s="42" t="s">
        <v>70</v>
      </c>
      <c r="C186" s="39" t="s">
        <v>136</v>
      </c>
      <c r="D186" s="39" t="s">
        <v>190</v>
      </c>
      <c r="E186" s="36" t="s">
        <v>220</v>
      </c>
      <c r="F186" s="20" t="s">
        <v>0</v>
      </c>
      <c r="G186" s="4">
        <f t="shared" ref="G186:J190" si="4">G191+G196</f>
        <v>26981.67</v>
      </c>
      <c r="H186" s="4">
        <f t="shared" si="4"/>
        <v>23234.89</v>
      </c>
      <c r="I186" s="4">
        <f t="shared" si="4"/>
        <v>29720.25</v>
      </c>
      <c r="J186" s="4">
        <f t="shared" si="4"/>
        <v>27879.15</v>
      </c>
      <c r="K186" s="4">
        <f>K191+K196</f>
        <v>27217</v>
      </c>
      <c r="L186" s="40"/>
    </row>
    <row r="187" spans="1:12" ht="38.25" x14ac:dyDescent="0.2">
      <c r="A187" s="37"/>
      <c r="B187" s="43"/>
      <c r="C187" s="40"/>
      <c r="D187" s="40"/>
      <c r="E187" s="37"/>
      <c r="F187" s="20" t="s">
        <v>1</v>
      </c>
      <c r="G187" s="4">
        <f t="shared" si="4"/>
        <v>17587.96</v>
      </c>
      <c r="H187" s="4">
        <f t="shared" si="4"/>
        <v>14322.84</v>
      </c>
      <c r="I187" s="4">
        <f t="shared" si="4"/>
        <v>18163.099999999999</v>
      </c>
      <c r="J187" s="4">
        <f t="shared" si="4"/>
        <v>16634.98</v>
      </c>
      <c r="K187" s="4">
        <f>K192+K197</f>
        <v>16085.4</v>
      </c>
      <c r="L187" s="40"/>
    </row>
    <row r="188" spans="1:12" ht="38.25" x14ac:dyDescent="0.2">
      <c r="A188" s="37"/>
      <c r="B188" s="43"/>
      <c r="C188" s="40"/>
      <c r="D188" s="40"/>
      <c r="E188" s="37"/>
      <c r="F188" s="20" t="s">
        <v>49</v>
      </c>
      <c r="G188" s="4">
        <f t="shared" si="4"/>
        <v>9393.7099999999991</v>
      </c>
      <c r="H188" s="4">
        <f t="shared" si="4"/>
        <v>8912.0499999999993</v>
      </c>
      <c r="I188" s="4">
        <f t="shared" si="4"/>
        <v>11557.15</v>
      </c>
      <c r="J188" s="4">
        <f t="shared" si="4"/>
        <v>11244.17</v>
      </c>
      <c r="K188" s="4">
        <f>K193+K198</f>
        <v>11131.6</v>
      </c>
      <c r="L188" s="40"/>
    </row>
    <row r="189" spans="1:12" ht="25.5" x14ac:dyDescent="0.2">
      <c r="A189" s="37"/>
      <c r="B189" s="43"/>
      <c r="C189" s="40"/>
      <c r="D189" s="40"/>
      <c r="E189" s="37"/>
      <c r="F189" s="20" t="s">
        <v>48</v>
      </c>
      <c r="G189" s="4">
        <f t="shared" si="4"/>
        <v>0</v>
      </c>
      <c r="H189" s="4">
        <f t="shared" si="4"/>
        <v>0</v>
      </c>
      <c r="I189" s="4">
        <f t="shared" si="4"/>
        <v>0</v>
      </c>
      <c r="J189" s="4">
        <f t="shared" si="4"/>
        <v>0</v>
      </c>
      <c r="K189" s="4">
        <f>K194+K199</f>
        <v>0</v>
      </c>
      <c r="L189" s="40"/>
    </row>
    <row r="190" spans="1:12" x14ac:dyDescent="0.2">
      <c r="A190" s="38"/>
      <c r="B190" s="44"/>
      <c r="C190" s="41"/>
      <c r="D190" s="41"/>
      <c r="E190" s="38"/>
      <c r="F190" s="20" t="s">
        <v>2</v>
      </c>
      <c r="G190" s="4">
        <f t="shared" si="4"/>
        <v>0</v>
      </c>
      <c r="H190" s="4">
        <f t="shared" si="4"/>
        <v>0</v>
      </c>
      <c r="I190" s="4">
        <f t="shared" si="4"/>
        <v>0</v>
      </c>
      <c r="J190" s="4">
        <f t="shared" si="4"/>
        <v>0</v>
      </c>
      <c r="K190" s="4">
        <f>K195+K200</f>
        <v>0</v>
      </c>
      <c r="L190" s="40"/>
    </row>
    <row r="191" spans="1:12" ht="20.25" customHeight="1" x14ac:dyDescent="0.2">
      <c r="A191" s="36" t="s">
        <v>72</v>
      </c>
      <c r="B191" s="42" t="s">
        <v>88</v>
      </c>
      <c r="C191" s="39" t="s">
        <v>136</v>
      </c>
      <c r="D191" s="39" t="s">
        <v>190</v>
      </c>
      <c r="E191" s="36" t="s">
        <v>221</v>
      </c>
      <c r="F191" s="20" t="s">
        <v>0</v>
      </c>
      <c r="G191" s="4">
        <f>G192+G193+G194+G195</f>
        <v>6043.62</v>
      </c>
      <c r="H191" s="4">
        <f>H192+H193+H194+H195</f>
        <v>6183.89</v>
      </c>
      <c r="I191" s="4">
        <f>I192+I193+I194+I195</f>
        <v>7837</v>
      </c>
      <c r="J191" s="4">
        <f>J192+J193+J194+J195</f>
        <v>7837</v>
      </c>
      <c r="K191" s="4">
        <f>K192+K193+K194+K195</f>
        <v>7837</v>
      </c>
      <c r="L191" s="40"/>
    </row>
    <row r="192" spans="1:12" ht="38.25" x14ac:dyDescent="0.2">
      <c r="A192" s="37"/>
      <c r="B192" s="43"/>
      <c r="C192" s="40"/>
      <c r="D192" s="40"/>
      <c r="E192" s="37"/>
      <c r="F192" s="20" t="s">
        <v>1</v>
      </c>
      <c r="G192" s="4">
        <v>0</v>
      </c>
      <c r="H192" s="4">
        <v>0</v>
      </c>
      <c r="I192" s="4">
        <v>0</v>
      </c>
      <c r="J192" s="4">
        <v>0</v>
      </c>
      <c r="K192" s="4">
        <v>0</v>
      </c>
      <c r="L192" s="40"/>
    </row>
    <row r="193" spans="1:12" ht="38.25" x14ac:dyDescent="0.2">
      <c r="A193" s="37"/>
      <c r="B193" s="43"/>
      <c r="C193" s="40"/>
      <c r="D193" s="40"/>
      <c r="E193" s="37"/>
      <c r="F193" s="20" t="s">
        <v>49</v>
      </c>
      <c r="G193" s="4">
        <f>5543.62+500</f>
        <v>6043.62</v>
      </c>
      <c r="H193" s="4">
        <v>6183.89</v>
      </c>
      <c r="I193" s="4">
        <v>7837</v>
      </c>
      <c r="J193" s="4">
        <v>7837</v>
      </c>
      <c r="K193" s="4">
        <v>7837</v>
      </c>
      <c r="L193" s="40"/>
    </row>
    <row r="194" spans="1:12" ht="25.5" customHeight="1" x14ac:dyDescent="0.2">
      <c r="A194" s="37"/>
      <c r="B194" s="43"/>
      <c r="C194" s="40"/>
      <c r="D194" s="40"/>
      <c r="E194" s="37"/>
      <c r="F194" s="20" t="s">
        <v>48</v>
      </c>
      <c r="G194" s="4">
        <v>0</v>
      </c>
      <c r="H194" s="4">
        <v>0</v>
      </c>
      <c r="I194" s="4">
        <v>0</v>
      </c>
      <c r="J194" s="4">
        <v>0</v>
      </c>
      <c r="K194" s="4">
        <v>0</v>
      </c>
      <c r="L194" s="40"/>
    </row>
    <row r="195" spans="1:12" x14ac:dyDescent="0.2">
      <c r="A195" s="38"/>
      <c r="B195" s="8"/>
      <c r="C195" s="41"/>
      <c r="D195" s="41"/>
      <c r="E195" s="38"/>
      <c r="F195" s="20" t="s">
        <v>2</v>
      </c>
      <c r="G195" s="4">
        <v>0</v>
      </c>
      <c r="H195" s="4">
        <v>0</v>
      </c>
      <c r="I195" s="4">
        <v>0</v>
      </c>
      <c r="J195" s="4">
        <v>0</v>
      </c>
      <c r="K195" s="4">
        <v>0</v>
      </c>
      <c r="L195" s="40"/>
    </row>
    <row r="196" spans="1:12" ht="20.25" customHeight="1" x14ac:dyDescent="0.2">
      <c r="A196" s="36" t="s">
        <v>73</v>
      </c>
      <c r="B196" s="79" t="s">
        <v>89</v>
      </c>
      <c r="C196" s="39" t="s">
        <v>136</v>
      </c>
      <c r="D196" s="39" t="s">
        <v>190</v>
      </c>
      <c r="E196" s="69" t="s">
        <v>222</v>
      </c>
      <c r="F196" s="20" t="s">
        <v>0</v>
      </c>
      <c r="G196" s="4">
        <f>G197+G198+G199+G200</f>
        <v>20938.05</v>
      </c>
      <c r="H196" s="4">
        <v>17051</v>
      </c>
      <c r="I196" s="4">
        <f>I197+I198</f>
        <v>21883.25</v>
      </c>
      <c r="J196" s="4">
        <f>J197+J198</f>
        <v>20042.150000000001</v>
      </c>
      <c r="K196" s="4">
        <f>K197+K198</f>
        <v>19380</v>
      </c>
      <c r="L196" s="40"/>
    </row>
    <row r="197" spans="1:12" ht="38.25" x14ac:dyDescent="0.2">
      <c r="A197" s="37"/>
      <c r="B197" s="80"/>
      <c r="C197" s="40"/>
      <c r="D197" s="40"/>
      <c r="E197" s="70"/>
      <c r="F197" s="20" t="s">
        <v>1</v>
      </c>
      <c r="G197" s="4">
        <v>17587.96</v>
      </c>
      <c r="H197" s="4">
        <v>14322.84</v>
      </c>
      <c r="I197" s="4">
        <v>18163.099999999999</v>
      </c>
      <c r="J197" s="4">
        <v>16634.98</v>
      </c>
      <c r="K197" s="4">
        <v>16085.4</v>
      </c>
      <c r="L197" s="40"/>
    </row>
    <row r="198" spans="1:12" ht="38.25" x14ac:dyDescent="0.2">
      <c r="A198" s="37"/>
      <c r="B198" s="80"/>
      <c r="C198" s="40"/>
      <c r="D198" s="40"/>
      <c r="E198" s="70"/>
      <c r="F198" s="20" t="s">
        <v>49</v>
      </c>
      <c r="G198" s="4">
        <v>3350.09</v>
      </c>
      <c r="H198" s="4">
        <f>H196-H197</f>
        <v>2728.16</v>
      </c>
      <c r="I198" s="4">
        <v>3720.15</v>
      </c>
      <c r="J198" s="4">
        <v>3407.17</v>
      </c>
      <c r="K198" s="4">
        <v>3294.6</v>
      </c>
      <c r="L198" s="40"/>
    </row>
    <row r="199" spans="1:12" ht="25.5" x14ac:dyDescent="0.2">
      <c r="A199" s="37"/>
      <c r="B199" s="80"/>
      <c r="C199" s="40"/>
      <c r="D199" s="40"/>
      <c r="E199" s="70"/>
      <c r="F199" s="20" t="s">
        <v>48</v>
      </c>
      <c r="G199" s="4">
        <v>0</v>
      </c>
      <c r="H199" s="4">
        <v>0</v>
      </c>
      <c r="I199" s="4">
        <v>0</v>
      </c>
      <c r="J199" s="4">
        <v>0</v>
      </c>
      <c r="K199" s="4">
        <v>0</v>
      </c>
      <c r="L199" s="40"/>
    </row>
    <row r="200" spans="1:12" x14ac:dyDescent="0.2">
      <c r="A200" s="37"/>
      <c r="B200" s="81"/>
      <c r="C200" s="41"/>
      <c r="D200" s="41"/>
      <c r="E200" s="71"/>
      <c r="F200" s="23" t="s">
        <v>2</v>
      </c>
      <c r="G200" s="6">
        <v>0</v>
      </c>
      <c r="H200" s="6">
        <v>0</v>
      </c>
      <c r="I200" s="6">
        <v>0</v>
      </c>
      <c r="J200" s="6">
        <v>0</v>
      </c>
      <c r="K200" s="4">
        <v>0</v>
      </c>
      <c r="L200" s="41"/>
    </row>
    <row r="201" spans="1:12" x14ac:dyDescent="0.2">
      <c r="A201" s="53" t="s">
        <v>119</v>
      </c>
      <c r="B201" s="54"/>
      <c r="C201" s="54"/>
      <c r="D201" s="54"/>
      <c r="E201" s="54"/>
      <c r="F201" s="54"/>
      <c r="G201" s="54"/>
      <c r="H201" s="54"/>
      <c r="I201" s="54"/>
      <c r="J201" s="54"/>
      <c r="K201" s="54"/>
      <c r="L201" s="55"/>
    </row>
    <row r="202" spans="1:12" x14ac:dyDescent="0.2">
      <c r="A202" s="53" t="s">
        <v>120</v>
      </c>
      <c r="B202" s="54"/>
      <c r="C202" s="54"/>
      <c r="D202" s="54"/>
      <c r="E202" s="54"/>
      <c r="F202" s="54"/>
      <c r="G202" s="54"/>
      <c r="H202" s="54"/>
      <c r="I202" s="54"/>
      <c r="J202" s="54"/>
      <c r="K202" s="54"/>
      <c r="L202" s="55"/>
    </row>
    <row r="203" spans="1:12" ht="30" customHeight="1" x14ac:dyDescent="0.2">
      <c r="A203" s="53" t="s">
        <v>121</v>
      </c>
      <c r="B203" s="54"/>
      <c r="C203" s="54"/>
      <c r="D203" s="54"/>
      <c r="E203" s="54"/>
      <c r="F203" s="54"/>
      <c r="G203" s="54"/>
      <c r="H203" s="54"/>
      <c r="I203" s="54"/>
      <c r="J203" s="54"/>
      <c r="K203" s="54"/>
      <c r="L203" s="55"/>
    </row>
    <row r="204" spans="1:12" ht="18" customHeight="1" x14ac:dyDescent="0.2">
      <c r="A204" s="83" t="s">
        <v>113</v>
      </c>
      <c r="B204" s="84"/>
      <c r="C204" s="84"/>
      <c r="D204" s="84"/>
      <c r="E204" s="84"/>
      <c r="F204" s="84"/>
      <c r="G204" s="84"/>
      <c r="H204" s="84"/>
      <c r="I204" s="84"/>
      <c r="J204" s="84"/>
      <c r="K204" s="84"/>
      <c r="L204" s="85"/>
    </row>
    <row r="205" spans="1:12" ht="16.5" customHeight="1" x14ac:dyDescent="0.2">
      <c r="A205" s="36">
        <v>3</v>
      </c>
      <c r="B205" s="42" t="s">
        <v>23</v>
      </c>
      <c r="C205" s="39" t="s">
        <v>137</v>
      </c>
      <c r="D205" s="39" t="s">
        <v>190</v>
      </c>
      <c r="E205" s="36" t="s">
        <v>223</v>
      </c>
      <c r="F205" s="20" t="s">
        <v>0</v>
      </c>
      <c r="G205" s="3">
        <f>G206+G207+G208+G209</f>
        <v>46164.14</v>
      </c>
      <c r="H205" s="3">
        <f>H206+H207+H208+H209</f>
        <v>53439.75</v>
      </c>
      <c r="I205" s="3">
        <f>I206+I207+I208+I209</f>
        <v>58262.69</v>
      </c>
      <c r="J205" s="35">
        <f>J206+J207+J208+J209</f>
        <v>51729.109999999993</v>
      </c>
      <c r="K205" s="3">
        <f>K206+K207+K208+K209</f>
        <v>54531.73</v>
      </c>
      <c r="L205" s="39" t="s">
        <v>145</v>
      </c>
    </row>
    <row r="206" spans="1:12" ht="38.25" x14ac:dyDescent="0.2">
      <c r="A206" s="37"/>
      <c r="B206" s="43"/>
      <c r="C206" s="40"/>
      <c r="D206" s="40"/>
      <c r="E206" s="37"/>
      <c r="F206" s="20" t="s">
        <v>1</v>
      </c>
      <c r="G206" s="4">
        <f>G211+G238</f>
        <v>0</v>
      </c>
      <c r="H206" s="4">
        <f>H211+H238</f>
        <v>0</v>
      </c>
      <c r="I206" s="4">
        <f>I211+I238</f>
        <v>0</v>
      </c>
      <c r="J206" s="4">
        <f>J211+J238</f>
        <v>0</v>
      </c>
      <c r="K206" s="4">
        <f>K211+K238</f>
        <v>0</v>
      </c>
      <c r="L206" s="40"/>
    </row>
    <row r="207" spans="1:12" ht="38.25" x14ac:dyDescent="0.2">
      <c r="A207" s="37"/>
      <c r="B207" s="43"/>
      <c r="C207" s="40"/>
      <c r="D207" s="40"/>
      <c r="E207" s="37"/>
      <c r="F207" s="20" t="s">
        <v>49</v>
      </c>
      <c r="G207" s="4">
        <f t="shared" ref="G207:I208" si="5">G212+G239+G266</f>
        <v>3691.4799999999996</v>
      </c>
      <c r="H207" s="4">
        <f t="shared" si="5"/>
        <v>4244.7</v>
      </c>
      <c r="I207" s="4">
        <f t="shared" si="5"/>
        <v>5758.97</v>
      </c>
      <c r="J207" s="4">
        <f>J212+J239+J266</f>
        <v>3845.32</v>
      </c>
      <c r="K207" s="4">
        <f>K212+K239+K266</f>
        <v>3845.32</v>
      </c>
      <c r="L207" s="40"/>
    </row>
    <row r="208" spans="1:12" ht="25.5" x14ac:dyDescent="0.2">
      <c r="A208" s="37"/>
      <c r="B208" s="43"/>
      <c r="C208" s="40"/>
      <c r="D208" s="40"/>
      <c r="E208" s="37"/>
      <c r="F208" s="20" t="s">
        <v>48</v>
      </c>
      <c r="G208" s="4">
        <f t="shared" si="5"/>
        <v>42472.66</v>
      </c>
      <c r="H208" s="4">
        <f t="shared" si="5"/>
        <v>49195.05</v>
      </c>
      <c r="I208" s="4">
        <f>I213+I240+I267</f>
        <v>52503.72</v>
      </c>
      <c r="J208" s="4">
        <f>J213+J240+J267</f>
        <v>47883.789999999994</v>
      </c>
      <c r="K208" s="4">
        <f>K213+K240+K267</f>
        <v>50686.41</v>
      </c>
      <c r="L208" s="40"/>
    </row>
    <row r="209" spans="1:12" x14ac:dyDescent="0.2">
      <c r="A209" s="38"/>
      <c r="B209" s="44"/>
      <c r="C209" s="41"/>
      <c r="D209" s="41"/>
      <c r="E209" s="38"/>
      <c r="F209" s="20" t="s">
        <v>2</v>
      </c>
      <c r="G209" s="4">
        <f>G214+G241</f>
        <v>0</v>
      </c>
      <c r="H209" s="4">
        <f>H214+H241</f>
        <v>0</v>
      </c>
      <c r="I209" s="4">
        <f>I214+I241</f>
        <v>0</v>
      </c>
      <c r="J209" s="4">
        <f>J214+J241</f>
        <v>0</v>
      </c>
      <c r="K209" s="4">
        <f>K214+K241</f>
        <v>0</v>
      </c>
      <c r="L209" s="41"/>
    </row>
    <row r="210" spans="1:12" ht="18.75" customHeight="1" x14ac:dyDescent="0.2">
      <c r="A210" s="36" t="s">
        <v>10</v>
      </c>
      <c r="B210" s="42" t="s">
        <v>24</v>
      </c>
      <c r="C210" s="39" t="s">
        <v>137</v>
      </c>
      <c r="D210" s="39" t="s">
        <v>190</v>
      </c>
      <c r="E210" s="36" t="s">
        <v>224</v>
      </c>
      <c r="F210" s="20" t="s">
        <v>0</v>
      </c>
      <c r="G210" s="4">
        <f>G215+G220+G225</f>
        <v>41186.26</v>
      </c>
      <c r="H210" s="4">
        <f>H215+H220+H225+H230</f>
        <v>47602.23</v>
      </c>
      <c r="I210" s="4">
        <f t="shared" ref="G210:J214" si="6">I215+I220+I225</f>
        <v>50138.16</v>
      </c>
      <c r="J210" s="34">
        <f t="shared" si="6"/>
        <v>47883.789999999994</v>
      </c>
      <c r="K210" s="4">
        <f>K215+K220+K225</f>
        <v>50686.41</v>
      </c>
      <c r="L210" s="39" t="s">
        <v>185</v>
      </c>
    </row>
    <row r="211" spans="1:12" ht="38.25" x14ac:dyDescent="0.2">
      <c r="A211" s="37"/>
      <c r="B211" s="43"/>
      <c r="C211" s="40"/>
      <c r="D211" s="40"/>
      <c r="E211" s="37"/>
      <c r="F211" s="20" t="s">
        <v>1</v>
      </c>
      <c r="G211" s="4">
        <f t="shared" si="6"/>
        <v>0</v>
      </c>
      <c r="H211" s="4">
        <f t="shared" si="6"/>
        <v>0</v>
      </c>
      <c r="I211" s="4">
        <f t="shared" si="6"/>
        <v>0</v>
      </c>
      <c r="J211" s="4">
        <f t="shared" si="6"/>
        <v>0</v>
      </c>
      <c r="K211" s="4">
        <f>K216+K221+K226</f>
        <v>0</v>
      </c>
      <c r="L211" s="40"/>
    </row>
    <row r="212" spans="1:12" ht="38.25" x14ac:dyDescent="0.2">
      <c r="A212" s="37"/>
      <c r="B212" s="43"/>
      <c r="C212" s="40"/>
      <c r="D212" s="40"/>
      <c r="E212" s="37"/>
      <c r="F212" s="20" t="s">
        <v>49</v>
      </c>
      <c r="G212" s="4">
        <f t="shared" si="6"/>
        <v>0</v>
      </c>
      <c r="H212" s="4">
        <f t="shared" si="6"/>
        <v>0</v>
      </c>
      <c r="I212" s="4">
        <f t="shared" si="6"/>
        <v>0</v>
      </c>
      <c r="J212" s="4">
        <f t="shared" si="6"/>
        <v>0</v>
      </c>
      <c r="K212" s="4">
        <f>K217+K222+K227</f>
        <v>0</v>
      </c>
      <c r="L212" s="40"/>
    </row>
    <row r="213" spans="1:12" ht="25.5" x14ac:dyDescent="0.2">
      <c r="A213" s="37"/>
      <c r="B213" s="43"/>
      <c r="C213" s="40"/>
      <c r="D213" s="40"/>
      <c r="E213" s="37"/>
      <c r="F213" s="20" t="s">
        <v>48</v>
      </c>
      <c r="G213" s="4">
        <f t="shared" si="6"/>
        <v>41186.26</v>
      </c>
      <c r="H213" s="4">
        <f>H218+H223+H228+H233</f>
        <v>47602.23</v>
      </c>
      <c r="I213" s="4">
        <f t="shared" si="6"/>
        <v>50138.16</v>
      </c>
      <c r="J213" s="4">
        <f t="shared" si="6"/>
        <v>47883.789999999994</v>
      </c>
      <c r="K213" s="4">
        <f>K218+K223+K228</f>
        <v>50686.41</v>
      </c>
      <c r="L213" s="40"/>
    </row>
    <row r="214" spans="1:12" x14ac:dyDescent="0.2">
      <c r="A214" s="38"/>
      <c r="B214" s="44"/>
      <c r="C214" s="41"/>
      <c r="D214" s="41"/>
      <c r="E214" s="38"/>
      <c r="F214" s="20" t="s">
        <v>2</v>
      </c>
      <c r="G214" s="4">
        <f t="shared" si="6"/>
        <v>0</v>
      </c>
      <c r="H214" s="4">
        <f t="shared" si="6"/>
        <v>0</v>
      </c>
      <c r="I214" s="4">
        <f t="shared" si="6"/>
        <v>0</v>
      </c>
      <c r="J214" s="4">
        <f t="shared" si="6"/>
        <v>0</v>
      </c>
      <c r="K214" s="4">
        <f>K219+K224+K229</f>
        <v>0</v>
      </c>
      <c r="L214" s="40"/>
    </row>
    <row r="215" spans="1:12" ht="18.75" customHeight="1" x14ac:dyDescent="0.2">
      <c r="A215" s="36" t="s">
        <v>11</v>
      </c>
      <c r="B215" s="42" t="s">
        <v>90</v>
      </c>
      <c r="C215" s="39" t="s">
        <v>137</v>
      </c>
      <c r="D215" s="39" t="s">
        <v>190</v>
      </c>
      <c r="E215" s="36" t="s">
        <v>225</v>
      </c>
      <c r="F215" s="20" t="s">
        <v>0</v>
      </c>
      <c r="G215" s="4">
        <f>G216+G217+G218+G219</f>
        <v>39273</v>
      </c>
      <c r="H215" s="4">
        <f>H216+H217+H218+H219</f>
        <v>44904.7</v>
      </c>
      <c r="I215" s="4">
        <f>I216+I217+I218+I219</f>
        <v>47468.33</v>
      </c>
      <c r="J215" s="4">
        <f>J216+J217+J218+J219</f>
        <v>45542.02</v>
      </c>
      <c r="K215" s="4">
        <f>K216+K217+K218+K219</f>
        <v>48486.41</v>
      </c>
      <c r="L215" s="40"/>
    </row>
    <row r="216" spans="1:12" ht="38.25" x14ac:dyDescent="0.2">
      <c r="A216" s="37"/>
      <c r="B216" s="43"/>
      <c r="C216" s="40"/>
      <c r="D216" s="40"/>
      <c r="E216" s="37"/>
      <c r="F216" s="20" t="s">
        <v>1</v>
      </c>
      <c r="G216" s="4">
        <v>0</v>
      </c>
      <c r="H216" s="4">
        <v>0</v>
      </c>
      <c r="I216" s="4">
        <v>0</v>
      </c>
      <c r="J216" s="4">
        <v>0</v>
      </c>
      <c r="K216" s="4">
        <v>0</v>
      </c>
      <c r="L216" s="40"/>
    </row>
    <row r="217" spans="1:12" ht="38.25" x14ac:dyDescent="0.2">
      <c r="A217" s="37"/>
      <c r="B217" s="43"/>
      <c r="C217" s="40"/>
      <c r="D217" s="40"/>
      <c r="E217" s="37"/>
      <c r="F217" s="20" t="s">
        <v>49</v>
      </c>
      <c r="G217" s="4">
        <v>0</v>
      </c>
      <c r="H217" s="4">
        <v>0</v>
      </c>
      <c r="I217" s="4">
        <v>0</v>
      </c>
      <c r="J217" s="4">
        <v>0</v>
      </c>
      <c r="K217" s="4">
        <v>0</v>
      </c>
      <c r="L217" s="40"/>
    </row>
    <row r="218" spans="1:12" ht="25.5" x14ac:dyDescent="0.2">
      <c r="A218" s="37"/>
      <c r="B218" s="43"/>
      <c r="C218" s="40"/>
      <c r="D218" s="40"/>
      <c r="E218" s="37"/>
      <c r="F218" s="20" t="s">
        <v>48</v>
      </c>
      <c r="G218" s="4">
        <v>39273</v>
      </c>
      <c r="H218" s="4">
        <v>44904.7</v>
      </c>
      <c r="I218" s="4">
        <v>47468.33</v>
      </c>
      <c r="J218" s="1">
        <v>45542.02</v>
      </c>
      <c r="K218" s="1">
        <v>48486.41</v>
      </c>
      <c r="L218" s="40"/>
    </row>
    <row r="219" spans="1:12" x14ac:dyDescent="0.2">
      <c r="A219" s="38"/>
      <c r="B219" s="44"/>
      <c r="C219" s="41"/>
      <c r="D219" s="41"/>
      <c r="E219" s="38"/>
      <c r="F219" s="20" t="s">
        <v>2</v>
      </c>
      <c r="G219" s="4">
        <v>0</v>
      </c>
      <c r="H219" s="4">
        <v>0</v>
      </c>
      <c r="I219" s="4">
        <v>0</v>
      </c>
      <c r="J219" s="4">
        <v>0</v>
      </c>
      <c r="K219" s="4">
        <v>0</v>
      </c>
      <c r="L219" s="40"/>
    </row>
    <row r="220" spans="1:12" ht="22.5" customHeight="1" x14ac:dyDescent="0.2">
      <c r="A220" s="36" t="s">
        <v>12</v>
      </c>
      <c r="B220" s="42" t="s">
        <v>91</v>
      </c>
      <c r="C220" s="39" t="s">
        <v>137</v>
      </c>
      <c r="D220" s="39" t="s">
        <v>190</v>
      </c>
      <c r="E220" s="36" t="s">
        <v>226</v>
      </c>
      <c r="F220" s="20" t="s">
        <v>0</v>
      </c>
      <c r="G220" s="4">
        <f>G221+G222+G223+G224</f>
        <v>1880.79</v>
      </c>
      <c r="H220" s="4">
        <f>H221+H222+H223+H224</f>
        <v>1678.23</v>
      </c>
      <c r="I220" s="4">
        <f>I221+I222+I223+I224</f>
        <v>2006.83</v>
      </c>
      <c r="J220" s="4">
        <f>J221+J222+J223+J224</f>
        <v>2241.77</v>
      </c>
      <c r="K220" s="4">
        <f>K221+K222+K223+K224</f>
        <v>2200</v>
      </c>
      <c r="L220" s="40"/>
    </row>
    <row r="221" spans="1:12" ht="38.25" x14ac:dyDescent="0.2">
      <c r="A221" s="37"/>
      <c r="B221" s="43"/>
      <c r="C221" s="40"/>
      <c r="D221" s="40"/>
      <c r="E221" s="37"/>
      <c r="F221" s="20" t="s">
        <v>1</v>
      </c>
      <c r="G221" s="4">
        <v>0</v>
      </c>
      <c r="H221" s="4">
        <v>0</v>
      </c>
      <c r="I221" s="4">
        <v>0</v>
      </c>
      <c r="J221" s="4">
        <v>0</v>
      </c>
      <c r="K221" s="4">
        <v>0</v>
      </c>
      <c r="L221" s="40"/>
    </row>
    <row r="222" spans="1:12" ht="38.25" x14ac:dyDescent="0.2">
      <c r="A222" s="37"/>
      <c r="B222" s="43"/>
      <c r="C222" s="40"/>
      <c r="D222" s="40"/>
      <c r="E222" s="37"/>
      <c r="F222" s="20" t="s">
        <v>49</v>
      </c>
      <c r="G222" s="4">
        <v>0</v>
      </c>
      <c r="H222" s="4">
        <v>0</v>
      </c>
      <c r="I222" s="4">
        <v>0</v>
      </c>
      <c r="J222" s="4">
        <v>0</v>
      </c>
      <c r="K222" s="4">
        <v>0</v>
      </c>
      <c r="L222" s="40"/>
    </row>
    <row r="223" spans="1:12" ht="25.5" x14ac:dyDescent="0.2">
      <c r="A223" s="37"/>
      <c r="B223" s="43"/>
      <c r="C223" s="40"/>
      <c r="D223" s="40"/>
      <c r="E223" s="37"/>
      <c r="F223" s="20" t="s">
        <v>48</v>
      </c>
      <c r="G223" s="4">
        <v>1880.79</v>
      </c>
      <c r="H223" s="4">
        <v>1678.23</v>
      </c>
      <c r="I223" s="4">
        <v>2006.83</v>
      </c>
      <c r="J223" s="33">
        <v>2241.77</v>
      </c>
      <c r="K223" s="1">
        <v>2200</v>
      </c>
      <c r="L223" s="40"/>
    </row>
    <row r="224" spans="1:12" x14ac:dyDescent="0.2">
      <c r="A224" s="38"/>
      <c r="B224" s="44"/>
      <c r="C224" s="41"/>
      <c r="D224" s="41"/>
      <c r="E224" s="38"/>
      <c r="F224" s="20" t="s">
        <v>2</v>
      </c>
      <c r="G224" s="4">
        <v>0</v>
      </c>
      <c r="H224" s="4">
        <v>0</v>
      </c>
      <c r="I224" s="4">
        <v>0</v>
      </c>
      <c r="J224" s="4">
        <v>0</v>
      </c>
      <c r="K224" s="4">
        <v>0</v>
      </c>
      <c r="L224" s="40"/>
    </row>
    <row r="225" spans="1:12" ht="15" customHeight="1" x14ac:dyDescent="0.2">
      <c r="A225" s="46" t="s">
        <v>19</v>
      </c>
      <c r="B225" s="76" t="s">
        <v>92</v>
      </c>
      <c r="C225" s="39" t="s">
        <v>137</v>
      </c>
      <c r="D225" s="39" t="s">
        <v>190</v>
      </c>
      <c r="E225" s="36" t="s">
        <v>227</v>
      </c>
      <c r="F225" s="20" t="s">
        <v>0</v>
      </c>
      <c r="G225" s="4">
        <f>G226+G227+G228+G229</f>
        <v>32.47</v>
      </c>
      <c r="H225" s="4">
        <f>H226+H227+H228+H229</f>
        <v>994</v>
      </c>
      <c r="I225" s="4">
        <f>I226+I227+I228+I229</f>
        <v>663</v>
      </c>
      <c r="J225" s="4">
        <f>J226+J227+J228+J229</f>
        <v>100</v>
      </c>
      <c r="K225" s="4">
        <f>K226+K227+K228+K229</f>
        <v>0</v>
      </c>
      <c r="L225" s="40"/>
    </row>
    <row r="226" spans="1:12" ht="38.25" x14ac:dyDescent="0.2">
      <c r="A226" s="46"/>
      <c r="B226" s="77"/>
      <c r="C226" s="40"/>
      <c r="D226" s="40"/>
      <c r="E226" s="37"/>
      <c r="F226" s="20" t="s">
        <v>1</v>
      </c>
      <c r="G226" s="4">
        <v>0</v>
      </c>
      <c r="H226" s="4">
        <v>0</v>
      </c>
      <c r="I226" s="4">
        <v>0</v>
      </c>
      <c r="J226" s="4">
        <v>0</v>
      </c>
      <c r="K226" s="4">
        <v>0</v>
      </c>
      <c r="L226" s="40"/>
    </row>
    <row r="227" spans="1:12" ht="38.25" x14ac:dyDescent="0.2">
      <c r="A227" s="46"/>
      <c r="B227" s="77"/>
      <c r="C227" s="40"/>
      <c r="D227" s="40"/>
      <c r="E227" s="37"/>
      <c r="F227" s="20" t="s">
        <v>49</v>
      </c>
      <c r="G227" s="4">
        <v>0</v>
      </c>
      <c r="H227" s="4">
        <v>0</v>
      </c>
      <c r="I227" s="4">
        <v>0</v>
      </c>
      <c r="J227" s="4">
        <v>0</v>
      </c>
      <c r="K227" s="4">
        <v>0</v>
      </c>
      <c r="L227" s="40"/>
    </row>
    <row r="228" spans="1:12" ht="25.5" x14ac:dyDescent="0.2">
      <c r="A228" s="46"/>
      <c r="B228" s="77"/>
      <c r="C228" s="40"/>
      <c r="D228" s="40"/>
      <c r="E228" s="37"/>
      <c r="F228" s="20" t="s">
        <v>48</v>
      </c>
      <c r="G228" s="4">
        <v>32.47</v>
      </c>
      <c r="H228" s="4">
        <v>994</v>
      </c>
      <c r="I228" s="4">
        <v>663</v>
      </c>
      <c r="J228" s="4">
        <v>100</v>
      </c>
      <c r="K228" s="4">
        <v>0</v>
      </c>
      <c r="L228" s="40"/>
    </row>
    <row r="229" spans="1:12" x14ac:dyDescent="0.2">
      <c r="A229" s="46"/>
      <c r="B229" s="78"/>
      <c r="C229" s="41"/>
      <c r="D229" s="41"/>
      <c r="E229" s="38"/>
      <c r="F229" s="23" t="s">
        <v>2</v>
      </c>
      <c r="G229" s="6">
        <v>0</v>
      </c>
      <c r="H229" s="6">
        <v>0</v>
      </c>
      <c r="I229" s="6">
        <v>0</v>
      </c>
      <c r="J229" s="6">
        <v>0</v>
      </c>
      <c r="K229" s="4">
        <v>0</v>
      </c>
      <c r="L229" s="41"/>
    </row>
    <row r="230" spans="1:12" x14ac:dyDescent="0.2">
      <c r="A230" s="36" t="s">
        <v>179</v>
      </c>
      <c r="B230" s="42" t="s">
        <v>180</v>
      </c>
      <c r="C230" s="39" t="s">
        <v>137</v>
      </c>
      <c r="D230" s="39" t="s">
        <v>190</v>
      </c>
      <c r="E230" s="36" t="s">
        <v>228</v>
      </c>
      <c r="F230" s="20" t="s">
        <v>0</v>
      </c>
      <c r="G230" s="4">
        <f>G231+G232+G233+G234</f>
        <v>0</v>
      </c>
      <c r="H230" s="4">
        <f>H231+H232+H233+H234</f>
        <v>25.3</v>
      </c>
      <c r="I230" s="4">
        <f>I231+I232+I233+I234</f>
        <v>0</v>
      </c>
      <c r="J230" s="4">
        <f>J231+J232+J233+J234</f>
        <v>0</v>
      </c>
      <c r="K230" s="4">
        <f>K231+K232+K233+K234</f>
        <v>0</v>
      </c>
      <c r="L230" s="7"/>
    </row>
    <row r="231" spans="1:12" ht="38.25" x14ac:dyDescent="0.2">
      <c r="A231" s="37"/>
      <c r="B231" s="43"/>
      <c r="C231" s="40"/>
      <c r="D231" s="40"/>
      <c r="E231" s="37"/>
      <c r="F231" s="20" t="s">
        <v>1</v>
      </c>
      <c r="G231" s="4">
        <v>0</v>
      </c>
      <c r="H231" s="4">
        <v>0</v>
      </c>
      <c r="I231" s="4">
        <v>0</v>
      </c>
      <c r="J231" s="4">
        <v>0</v>
      </c>
      <c r="K231" s="4">
        <v>0</v>
      </c>
      <c r="L231" s="7"/>
    </row>
    <row r="232" spans="1:12" ht="38.25" x14ac:dyDescent="0.2">
      <c r="A232" s="37"/>
      <c r="B232" s="43"/>
      <c r="C232" s="40"/>
      <c r="D232" s="40"/>
      <c r="E232" s="37"/>
      <c r="F232" s="20" t="s">
        <v>49</v>
      </c>
      <c r="G232" s="4">
        <v>0</v>
      </c>
      <c r="H232" s="4">
        <v>0</v>
      </c>
      <c r="I232" s="4">
        <v>0</v>
      </c>
      <c r="J232" s="4">
        <v>0</v>
      </c>
      <c r="K232" s="4">
        <v>0</v>
      </c>
      <c r="L232" s="7"/>
    </row>
    <row r="233" spans="1:12" ht="25.5" x14ac:dyDescent="0.2">
      <c r="A233" s="37"/>
      <c r="B233" s="43"/>
      <c r="C233" s="40"/>
      <c r="D233" s="40"/>
      <c r="E233" s="37"/>
      <c r="F233" s="20" t="s">
        <v>48</v>
      </c>
      <c r="G233" s="4">
        <v>0</v>
      </c>
      <c r="H233" s="4">
        <v>25.3</v>
      </c>
      <c r="I233" s="4">
        <v>0</v>
      </c>
      <c r="J233" s="4">
        <v>0</v>
      </c>
      <c r="K233" s="4">
        <v>0</v>
      </c>
      <c r="L233" s="7"/>
    </row>
    <row r="234" spans="1:12" x14ac:dyDescent="0.2">
      <c r="A234" s="38"/>
      <c r="B234" s="44"/>
      <c r="C234" s="41"/>
      <c r="D234" s="41"/>
      <c r="E234" s="38"/>
      <c r="F234" s="23" t="s">
        <v>2</v>
      </c>
      <c r="G234" s="4">
        <v>0</v>
      </c>
      <c r="H234" s="4">
        <v>0</v>
      </c>
      <c r="I234" s="4">
        <v>0</v>
      </c>
      <c r="J234" s="4">
        <v>0</v>
      </c>
      <c r="K234" s="4">
        <v>0</v>
      </c>
      <c r="L234" s="7"/>
    </row>
    <row r="235" spans="1:12" ht="15" customHeight="1" x14ac:dyDescent="0.2">
      <c r="A235" s="50" t="s">
        <v>122</v>
      </c>
      <c r="B235" s="51"/>
      <c r="C235" s="51"/>
      <c r="D235" s="51"/>
      <c r="E235" s="51"/>
      <c r="F235" s="51"/>
      <c r="G235" s="51"/>
      <c r="H235" s="51"/>
      <c r="I235" s="51"/>
      <c r="J235" s="51"/>
      <c r="K235" s="51"/>
      <c r="L235" s="52"/>
    </row>
    <row r="236" spans="1:12" x14ac:dyDescent="0.2">
      <c r="A236" s="66" t="s">
        <v>123</v>
      </c>
      <c r="B236" s="67"/>
      <c r="C236" s="67"/>
      <c r="D236" s="67"/>
      <c r="E236" s="67"/>
      <c r="F236" s="67"/>
      <c r="G236" s="67"/>
      <c r="H236" s="67"/>
      <c r="I236" s="67"/>
      <c r="J236" s="67"/>
      <c r="K236" s="67"/>
      <c r="L236" s="68"/>
    </row>
    <row r="237" spans="1:12" ht="29.25" customHeight="1" x14ac:dyDescent="0.2">
      <c r="A237" s="69" t="s">
        <v>13</v>
      </c>
      <c r="B237" s="42" t="s">
        <v>103</v>
      </c>
      <c r="C237" s="39" t="s">
        <v>137</v>
      </c>
      <c r="D237" s="39" t="s">
        <v>190</v>
      </c>
      <c r="E237" s="36" t="s">
        <v>181</v>
      </c>
      <c r="F237" s="20" t="s">
        <v>0</v>
      </c>
      <c r="G237" s="4">
        <f>G238+G239+G240+G241</f>
        <v>0</v>
      </c>
      <c r="H237" s="4">
        <f>H240</f>
        <v>0</v>
      </c>
      <c r="I237" s="4">
        <f>I240</f>
        <v>500</v>
      </c>
      <c r="J237" s="4">
        <f>J240</f>
        <v>0</v>
      </c>
      <c r="K237" s="4">
        <f>K240</f>
        <v>0</v>
      </c>
      <c r="L237" s="39" t="s">
        <v>176</v>
      </c>
    </row>
    <row r="238" spans="1:12" ht="51" customHeight="1" x14ac:dyDescent="0.2">
      <c r="A238" s="70"/>
      <c r="B238" s="43"/>
      <c r="C238" s="40"/>
      <c r="D238" s="40"/>
      <c r="E238" s="37"/>
      <c r="F238" s="20" t="s">
        <v>1</v>
      </c>
      <c r="G238" s="4">
        <v>0</v>
      </c>
      <c r="H238" s="4">
        <v>0</v>
      </c>
      <c r="I238" s="4">
        <v>0</v>
      </c>
      <c r="J238" s="4">
        <v>0</v>
      </c>
      <c r="K238" s="4">
        <v>0</v>
      </c>
      <c r="L238" s="40"/>
    </row>
    <row r="239" spans="1:12" ht="51.75" customHeight="1" x14ac:dyDescent="0.2">
      <c r="A239" s="70"/>
      <c r="B239" s="43"/>
      <c r="C239" s="40"/>
      <c r="D239" s="40"/>
      <c r="E239" s="37"/>
      <c r="F239" s="20" t="s">
        <v>49</v>
      </c>
      <c r="G239" s="4">
        <v>0</v>
      </c>
      <c r="H239" s="4">
        <v>0</v>
      </c>
      <c r="I239" s="4">
        <v>0</v>
      </c>
      <c r="J239" s="4">
        <v>0</v>
      </c>
      <c r="K239" s="4">
        <v>0</v>
      </c>
      <c r="L239" s="40"/>
    </row>
    <row r="240" spans="1:12" ht="25.5" x14ac:dyDescent="0.2">
      <c r="A240" s="70"/>
      <c r="B240" s="43"/>
      <c r="C240" s="40"/>
      <c r="D240" s="40"/>
      <c r="E240" s="37"/>
      <c r="F240" s="20" t="s">
        <v>48</v>
      </c>
      <c r="G240" s="4">
        <f>G245+G255</f>
        <v>0</v>
      </c>
      <c r="H240" s="4">
        <v>0</v>
      </c>
      <c r="I240" s="4">
        <f>I245</f>
        <v>500</v>
      </c>
      <c r="J240" s="4">
        <v>0</v>
      </c>
      <c r="K240" s="4">
        <v>0</v>
      </c>
      <c r="L240" s="40"/>
    </row>
    <row r="241" spans="1:12" ht="28.5" customHeight="1" x14ac:dyDescent="0.2">
      <c r="A241" s="71"/>
      <c r="B241" s="44"/>
      <c r="C241" s="41"/>
      <c r="D241" s="41"/>
      <c r="E241" s="38"/>
      <c r="F241" s="20" t="s">
        <v>2</v>
      </c>
      <c r="G241" s="4">
        <v>0</v>
      </c>
      <c r="H241" s="4">
        <v>0</v>
      </c>
      <c r="I241" s="4">
        <v>0</v>
      </c>
      <c r="J241" s="4">
        <v>0</v>
      </c>
      <c r="K241" s="4">
        <v>0</v>
      </c>
      <c r="L241" s="40"/>
    </row>
    <row r="242" spans="1:12" ht="18.75" customHeight="1" x14ac:dyDescent="0.2">
      <c r="A242" s="69" t="s">
        <v>25</v>
      </c>
      <c r="B242" s="42" t="s">
        <v>58</v>
      </c>
      <c r="C242" s="39" t="s">
        <v>137</v>
      </c>
      <c r="D242" s="39" t="s">
        <v>190</v>
      </c>
      <c r="E242" s="36" t="s">
        <v>181</v>
      </c>
      <c r="F242" s="20" t="s">
        <v>0</v>
      </c>
      <c r="G242" s="4">
        <f>G245</f>
        <v>0</v>
      </c>
      <c r="H242" s="4">
        <f>H245</f>
        <v>0</v>
      </c>
      <c r="I242" s="4">
        <f>I245</f>
        <v>500</v>
      </c>
      <c r="J242" s="4">
        <f>J245</f>
        <v>0</v>
      </c>
      <c r="K242" s="4">
        <f>K245</f>
        <v>0</v>
      </c>
      <c r="L242" s="40"/>
    </row>
    <row r="243" spans="1:12" ht="49.5" customHeight="1" x14ac:dyDescent="0.2">
      <c r="A243" s="70"/>
      <c r="B243" s="43"/>
      <c r="C243" s="40"/>
      <c r="D243" s="40"/>
      <c r="E243" s="37"/>
      <c r="F243" s="20" t="s">
        <v>1</v>
      </c>
      <c r="G243" s="4">
        <v>0</v>
      </c>
      <c r="H243" s="4">
        <v>0</v>
      </c>
      <c r="I243" s="4">
        <v>0</v>
      </c>
      <c r="J243" s="4">
        <v>0</v>
      </c>
      <c r="K243" s="4">
        <v>0</v>
      </c>
      <c r="L243" s="40"/>
    </row>
    <row r="244" spans="1:12" ht="50.25" customHeight="1" x14ac:dyDescent="0.2">
      <c r="A244" s="70"/>
      <c r="B244" s="43"/>
      <c r="C244" s="40"/>
      <c r="D244" s="40"/>
      <c r="E244" s="37"/>
      <c r="F244" s="20" t="s">
        <v>49</v>
      </c>
      <c r="G244" s="4">
        <v>0</v>
      </c>
      <c r="H244" s="4">
        <v>0</v>
      </c>
      <c r="I244" s="4">
        <v>0</v>
      </c>
      <c r="J244" s="4">
        <v>0</v>
      </c>
      <c r="K244" s="4">
        <v>0</v>
      </c>
      <c r="L244" s="40"/>
    </row>
    <row r="245" spans="1:12" ht="33" customHeight="1" x14ac:dyDescent="0.2">
      <c r="A245" s="70"/>
      <c r="B245" s="43"/>
      <c r="C245" s="40"/>
      <c r="D245" s="40"/>
      <c r="E245" s="37"/>
      <c r="F245" s="20" t="s">
        <v>48</v>
      </c>
      <c r="G245" s="4">
        <f>G250</f>
        <v>0</v>
      </c>
      <c r="H245" s="4">
        <v>0</v>
      </c>
      <c r="I245" s="4">
        <v>500</v>
      </c>
      <c r="J245" s="4">
        <v>0</v>
      </c>
      <c r="K245" s="4">
        <f>K250+K255</f>
        <v>0</v>
      </c>
      <c r="L245" s="40"/>
    </row>
    <row r="246" spans="1:12" ht="63" customHeight="1" x14ac:dyDescent="0.2">
      <c r="A246" s="70"/>
      <c r="B246" s="44"/>
      <c r="C246" s="41"/>
      <c r="D246" s="41"/>
      <c r="E246" s="38"/>
      <c r="F246" s="23" t="s">
        <v>2</v>
      </c>
      <c r="G246" s="6">
        <v>0</v>
      </c>
      <c r="H246" s="6">
        <v>0</v>
      </c>
      <c r="I246" s="6">
        <v>0</v>
      </c>
      <c r="J246" s="6">
        <v>0</v>
      </c>
      <c r="K246" s="4">
        <v>0</v>
      </c>
      <c r="L246" s="40"/>
    </row>
    <row r="247" spans="1:12" ht="24.75" customHeight="1" x14ac:dyDescent="0.2">
      <c r="A247" s="82" t="s">
        <v>169</v>
      </c>
      <c r="B247" s="42" t="s">
        <v>170</v>
      </c>
      <c r="C247" s="39" t="s">
        <v>137</v>
      </c>
      <c r="D247" s="39" t="s">
        <v>190</v>
      </c>
      <c r="E247" s="36" t="s">
        <v>229</v>
      </c>
      <c r="F247" s="20" t="s">
        <v>0</v>
      </c>
      <c r="G247" s="6">
        <f>G250</f>
        <v>0</v>
      </c>
      <c r="H247" s="6">
        <f>H250</f>
        <v>0</v>
      </c>
      <c r="I247" s="6">
        <f>I250</f>
        <v>500</v>
      </c>
      <c r="J247" s="6">
        <f>J250</f>
        <v>0</v>
      </c>
      <c r="K247" s="6">
        <f>K250</f>
        <v>0</v>
      </c>
      <c r="L247" s="40"/>
    </row>
    <row r="248" spans="1:12" ht="46.5" customHeight="1" x14ac:dyDescent="0.2">
      <c r="A248" s="82"/>
      <c r="B248" s="43"/>
      <c r="C248" s="40"/>
      <c r="D248" s="40"/>
      <c r="E248" s="37"/>
      <c r="F248" s="20" t="s">
        <v>1</v>
      </c>
      <c r="G248" s="6">
        <v>0</v>
      </c>
      <c r="H248" s="6">
        <v>0</v>
      </c>
      <c r="I248" s="6">
        <v>0</v>
      </c>
      <c r="J248" s="4">
        <v>0</v>
      </c>
      <c r="K248" s="4">
        <v>0</v>
      </c>
      <c r="L248" s="40"/>
    </row>
    <row r="249" spans="1:12" ht="46.5" customHeight="1" x14ac:dyDescent="0.2">
      <c r="A249" s="82"/>
      <c r="B249" s="43"/>
      <c r="C249" s="40"/>
      <c r="D249" s="40"/>
      <c r="E249" s="37"/>
      <c r="F249" s="20" t="s">
        <v>49</v>
      </c>
      <c r="G249" s="6">
        <v>0</v>
      </c>
      <c r="H249" s="6">
        <v>0</v>
      </c>
      <c r="I249" s="6">
        <v>0</v>
      </c>
      <c r="J249" s="4">
        <v>0</v>
      </c>
      <c r="K249" s="4">
        <v>0</v>
      </c>
      <c r="L249" s="40"/>
    </row>
    <row r="250" spans="1:12" ht="36" customHeight="1" x14ac:dyDescent="0.2">
      <c r="A250" s="82"/>
      <c r="B250" s="43"/>
      <c r="C250" s="40"/>
      <c r="D250" s="40"/>
      <c r="E250" s="37"/>
      <c r="F250" s="20" t="s">
        <v>48</v>
      </c>
      <c r="G250" s="6">
        <v>0</v>
      </c>
      <c r="H250" s="6">
        <v>0</v>
      </c>
      <c r="I250" s="6">
        <v>500</v>
      </c>
      <c r="J250" s="4">
        <v>0</v>
      </c>
      <c r="K250" s="4">
        <v>0</v>
      </c>
      <c r="L250" s="40"/>
    </row>
    <row r="251" spans="1:12" ht="36" customHeight="1" x14ac:dyDescent="0.2">
      <c r="A251" s="82"/>
      <c r="B251" s="44"/>
      <c r="C251" s="41"/>
      <c r="D251" s="41"/>
      <c r="E251" s="38"/>
      <c r="F251" s="23" t="s">
        <v>2</v>
      </c>
      <c r="G251" s="6">
        <v>0</v>
      </c>
      <c r="H251" s="6">
        <v>0</v>
      </c>
      <c r="I251" s="6">
        <v>0</v>
      </c>
      <c r="J251" s="4">
        <v>0</v>
      </c>
      <c r="K251" s="4">
        <v>0</v>
      </c>
      <c r="L251" s="40"/>
    </row>
    <row r="252" spans="1:12" ht="21" customHeight="1" x14ac:dyDescent="0.2">
      <c r="A252" s="69" t="s">
        <v>172</v>
      </c>
      <c r="B252" s="42" t="s">
        <v>173</v>
      </c>
      <c r="C252" s="39" t="s">
        <v>137</v>
      </c>
      <c r="D252" s="39" t="s">
        <v>190</v>
      </c>
      <c r="E252" s="36" t="s">
        <v>174</v>
      </c>
      <c r="F252" s="20" t="s">
        <v>0</v>
      </c>
      <c r="G252" s="6">
        <f>G255</f>
        <v>0</v>
      </c>
      <c r="H252" s="6">
        <f>H255</f>
        <v>0</v>
      </c>
      <c r="I252" s="6">
        <v>0</v>
      </c>
      <c r="J252" s="4">
        <v>0</v>
      </c>
      <c r="K252" s="4">
        <v>0</v>
      </c>
      <c r="L252" s="40"/>
    </row>
    <row r="253" spans="1:12" ht="47.25" customHeight="1" x14ac:dyDescent="0.2">
      <c r="A253" s="70"/>
      <c r="B253" s="43"/>
      <c r="C253" s="40"/>
      <c r="D253" s="40"/>
      <c r="E253" s="37"/>
      <c r="F253" s="20" t="s">
        <v>1</v>
      </c>
      <c r="G253" s="6">
        <v>0</v>
      </c>
      <c r="H253" s="6">
        <v>0</v>
      </c>
      <c r="I253" s="6">
        <v>0</v>
      </c>
      <c r="J253" s="6">
        <v>0</v>
      </c>
      <c r="K253" s="4">
        <v>0</v>
      </c>
      <c r="L253" s="40"/>
    </row>
    <row r="254" spans="1:12" ht="50.25" customHeight="1" x14ac:dyDescent="0.2">
      <c r="A254" s="70"/>
      <c r="B254" s="43"/>
      <c r="C254" s="40"/>
      <c r="D254" s="40"/>
      <c r="E254" s="37"/>
      <c r="F254" s="20" t="s">
        <v>49</v>
      </c>
      <c r="G254" s="6">
        <v>0</v>
      </c>
      <c r="H254" s="6">
        <v>0</v>
      </c>
      <c r="I254" s="6">
        <v>0</v>
      </c>
      <c r="J254" s="6">
        <v>0</v>
      </c>
      <c r="K254" s="4">
        <v>0</v>
      </c>
      <c r="L254" s="40"/>
    </row>
    <row r="255" spans="1:12" ht="36" customHeight="1" x14ac:dyDescent="0.2">
      <c r="A255" s="70"/>
      <c r="B255" s="43"/>
      <c r="C255" s="40"/>
      <c r="D255" s="40"/>
      <c r="E255" s="37"/>
      <c r="F255" s="20" t="s">
        <v>48</v>
      </c>
      <c r="G255" s="6">
        <f>G260</f>
        <v>0</v>
      </c>
      <c r="H255" s="6">
        <v>0</v>
      </c>
      <c r="I255" s="6">
        <v>0</v>
      </c>
      <c r="J255" s="4">
        <v>0</v>
      </c>
      <c r="K255" s="4">
        <v>0</v>
      </c>
      <c r="L255" s="40"/>
    </row>
    <row r="256" spans="1:12" ht="36" customHeight="1" x14ac:dyDescent="0.2">
      <c r="A256" s="71"/>
      <c r="B256" s="44"/>
      <c r="C256" s="41"/>
      <c r="D256" s="41"/>
      <c r="E256" s="38"/>
      <c r="F256" s="23" t="s">
        <v>2</v>
      </c>
      <c r="G256" s="6">
        <v>0</v>
      </c>
      <c r="H256" s="6">
        <v>0</v>
      </c>
      <c r="I256" s="6">
        <v>0</v>
      </c>
      <c r="J256" s="6">
        <v>0</v>
      </c>
      <c r="K256" s="4">
        <v>0</v>
      </c>
      <c r="L256" s="40"/>
    </row>
    <row r="257" spans="1:12" ht="26.25" customHeight="1" x14ac:dyDescent="0.2">
      <c r="A257" s="69" t="s">
        <v>183</v>
      </c>
      <c r="B257" s="42" t="s">
        <v>171</v>
      </c>
      <c r="C257" s="39" t="s">
        <v>137</v>
      </c>
      <c r="D257" s="39" t="s">
        <v>190</v>
      </c>
      <c r="E257" s="36" t="s">
        <v>174</v>
      </c>
      <c r="F257" s="20" t="s">
        <v>0</v>
      </c>
      <c r="G257" s="6">
        <f>G252</f>
        <v>0</v>
      </c>
      <c r="H257" s="6">
        <f>H260</f>
        <v>0</v>
      </c>
      <c r="I257" s="6">
        <f>I252</f>
        <v>0</v>
      </c>
      <c r="J257" s="6">
        <f>J252</f>
        <v>0</v>
      </c>
      <c r="K257" s="6">
        <f>K252</f>
        <v>0</v>
      </c>
      <c r="L257" s="40"/>
    </row>
    <row r="258" spans="1:12" ht="46.5" customHeight="1" x14ac:dyDescent="0.2">
      <c r="A258" s="70"/>
      <c r="B258" s="43"/>
      <c r="C258" s="40"/>
      <c r="D258" s="40"/>
      <c r="E258" s="37"/>
      <c r="F258" s="20" t="s">
        <v>1</v>
      </c>
      <c r="G258" s="6">
        <v>0</v>
      </c>
      <c r="H258" s="6">
        <v>0</v>
      </c>
      <c r="I258" s="6">
        <v>0</v>
      </c>
      <c r="J258" s="6">
        <v>0</v>
      </c>
      <c r="K258" s="4">
        <v>0</v>
      </c>
      <c r="L258" s="40"/>
    </row>
    <row r="259" spans="1:12" ht="46.5" customHeight="1" x14ac:dyDescent="0.2">
      <c r="A259" s="70"/>
      <c r="B259" s="43"/>
      <c r="C259" s="40"/>
      <c r="D259" s="40"/>
      <c r="E259" s="37"/>
      <c r="F259" s="20" t="s">
        <v>49</v>
      </c>
      <c r="G259" s="6">
        <v>0</v>
      </c>
      <c r="H259" s="6">
        <v>0</v>
      </c>
      <c r="I259" s="6">
        <v>0</v>
      </c>
      <c r="J259" s="6">
        <v>0</v>
      </c>
      <c r="K259" s="4">
        <v>0</v>
      </c>
      <c r="L259" s="40"/>
    </row>
    <row r="260" spans="1:12" ht="33" customHeight="1" x14ac:dyDescent="0.2">
      <c r="A260" s="70"/>
      <c r="B260" s="43"/>
      <c r="C260" s="40"/>
      <c r="D260" s="40"/>
      <c r="E260" s="37"/>
      <c r="F260" s="20" t="s">
        <v>48</v>
      </c>
      <c r="G260" s="6">
        <v>0</v>
      </c>
      <c r="H260" s="6">
        <v>0</v>
      </c>
      <c r="I260" s="6">
        <v>0</v>
      </c>
      <c r="J260" s="4">
        <v>0</v>
      </c>
      <c r="K260" s="4">
        <v>0</v>
      </c>
      <c r="L260" s="40"/>
    </row>
    <row r="261" spans="1:12" ht="30" customHeight="1" x14ac:dyDescent="0.2">
      <c r="A261" s="71"/>
      <c r="B261" s="44"/>
      <c r="C261" s="41"/>
      <c r="D261" s="41"/>
      <c r="E261" s="38"/>
      <c r="F261" s="23" t="s">
        <v>2</v>
      </c>
      <c r="G261" s="6">
        <v>0</v>
      </c>
      <c r="H261" s="6">
        <v>0</v>
      </c>
      <c r="I261" s="6">
        <v>0</v>
      </c>
      <c r="J261" s="4">
        <v>0</v>
      </c>
      <c r="K261" s="4">
        <v>0</v>
      </c>
      <c r="L261" s="41"/>
    </row>
    <row r="262" spans="1:12" ht="27" customHeight="1" x14ac:dyDescent="0.2">
      <c r="A262" s="82" t="s">
        <v>124</v>
      </c>
      <c r="B262" s="82"/>
      <c r="C262" s="82"/>
      <c r="D262" s="82"/>
      <c r="E262" s="82"/>
      <c r="F262" s="82"/>
      <c r="G262" s="82"/>
      <c r="H262" s="82"/>
      <c r="I262" s="82"/>
      <c r="J262" s="82"/>
      <c r="K262" s="82"/>
      <c r="L262" s="82"/>
    </row>
    <row r="263" spans="1:12" x14ac:dyDescent="0.2">
      <c r="A263" s="72" t="s">
        <v>125</v>
      </c>
      <c r="B263" s="73"/>
      <c r="C263" s="73"/>
      <c r="D263" s="73"/>
      <c r="E263" s="73"/>
      <c r="F263" s="73"/>
      <c r="G263" s="73"/>
      <c r="H263" s="73"/>
      <c r="I263" s="73"/>
      <c r="J263" s="73"/>
      <c r="K263" s="73"/>
      <c r="L263" s="74"/>
    </row>
    <row r="264" spans="1:12" ht="15" customHeight="1" x14ac:dyDescent="0.2">
      <c r="A264" s="36" t="s">
        <v>20</v>
      </c>
      <c r="B264" s="42" t="s">
        <v>93</v>
      </c>
      <c r="C264" s="39" t="s">
        <v>138</v>
      </c>
      <c r="D264" s="39" t="s">
        <v>190</v>
      </c>
      <c r="E264" s="36" t="s">
        <v>232</v>
      </c>
      <c r="F264" s="20" t="s">
        <v>0</v>
      </c>
      <c r="G264" s="4">
        <f>G266+G267</f>
        <v>4977.8799999999992</v>
      </c>
      <c r="H264" s="4">
        <f>H266+H267</f>
        <v>5837.5199999999995</v>
      </c>
      <c r="I264" s="4">
        <f>I266+I267</f>
        <v>7624.5300000000007</v>
      </c>
      <c r="J264" s="4">
        <f>J266+J267</f>
        <v>3845.32</v>
      </c>
      <c r="K264" s="4">
        <f>K266+K267</f>
        <v>3845.32</v>
      </c>
      <c r="L264" s="39" t="s">
        <v>175</v>
      </c>
    </row>
    <row r="265" spans="1:12" ht="38.25" x14ac:dyDescent="0.2">
      <c r="A265" s="37"/>
      <c r="B265" s="43"/>
      <c r="C265" s="40"/>
      <c r="D265" s="40"/>
      <c r="E265" s="37"/>
      <c r="F265" s="20" t="s">
        <v>1</v>
      </c>
      <c r="G265" s="4">
        <f>G270+G275+G291</f>
        <v>0</v>
      </c>
      <c r="H265" s="4">
        <f>H270+H275+H291</f>
        <v>0</v>
      </c>
      <c r="I265" s="4">
        <f>I270+I275+I291</f>
        <v>0</v>
      </c>
      <c r="J265" s="4">
        <f>J270+J275+J291</f>
        <v>0</v>
      </c>
      <c r="K265" s="4">
        <f>K270+K275+K291</f>
        <v>0</v>
      </c>
      <c r="L265" s="40"/>
    </row>
    <row r="266" spans="1:12" ht="38.25" x14ac:dyDescent="0.2">
      <c r="A266" s="37"/>
      <c r="B266" s="43"/>
      <c r="C266" s="40"/>
      <c r="D266" s="40"/>
      <c r="E266" s="37"/>
      <c r="F266" s="20" t="s">
        <v>49</v>
      </c>
      <c r="G266" s="4">
        <f>G276</f>
        <v>3691.4799999999996</v>
      </c>
      <c r="H266" s="4">
        <f>H276</f>
        <v>4244.7</v>
      </c>
      <c r="I266" s="4">
        <f>I276+I281+I284</f>
        <v>5758.97</v>
      </c>
      <c r="J266" s="4">
        <f>J276</f>
        <v>3845.32</v>
      </c>
      <c r="K266" s="4">
        <f>K276</f>
        <v>3845.32</v>
      </c>
      <c r="L266" s="40"/>
    </row>
    <row r="267" spans="1:12" ht="25.5" x14ac:dyDescent="0.2">
      <c r="A267" s="37"/>
      <c r="B267" s="43"/>
      <c r="C267" s="40"/>
      <c r="D267" s="40"/>
      <c r="E267" s="37"/>
      <c r="F267" s="20" t="s">
        <v>48</v>
      </c>
      <c r="G267" s="4">
        <f>G272</f>
        <v>1286.4000000000001</v>
      </c>
      <c r="H267" s="4">
        <f>H272</f>
        <v>1592.82</v>
      </c>
      <c r="I267" s="4">
        <f>I269+I282+I285</f>
        <v>1865.56</v>
      </c>
      <c r="J267" s="4">
        <f>J269</f>
        <v>0</v>
      </c>
      <c r="K267" s="4">
        <f>K269</f>
        <v>0</v>
      </c>
      <c r="L267" s="40"/>
    </row>
    <row r="268" spans="1:12" x14ac:dyDescent="0.2">
      <c r="A268" s="38"/>
      <c r="B268" s="44"/>
      <c r="C268" s="41"/>
      <c r="D268" s="41"/>
      <c r="E268" s="38"/>
      <c r="F268" s="20" t="s">
        <v>2</v>
      </c>
      <c r="G268" s="4">
        <f>G273+G278+G294</f>
        <v>0</v>
      </c>
      <c r="H268" s="4">
        <f>H273+H278+H294</f>
        <v>0</v>
      </c>
      <c r="I268" s="4">
        <f>I273+I278+I294</f>
        <v>0</v>
      </c>
      <c r="J268" s="4">
        <f>J273+J278+J294</f>
        <v>0</v>
      </c>
      <c r="K268" s="4">
        <f>K273+K278+K294</f>
        <v>0</v>
      </c>
      <c r="L268" s="40"/>
    </row>
    <row r="269" spans="1:12" ht="15" customHeight="1" x14ac:dyDescent="0.2">
      <c r="A269" s="36" t="s">
        <v>57</v>
      </c>
      <c r="B269" s="42" t="s">
        <v>60</v>
      </c>
      <c r="C269" s="39" t="s">
        <v>138</v>
      </c>
      <c r="D269" s="39" t="s">
        <v>190</v>
      </c>
      <c r="E269" s="36" t="s">
        <v>230</v>
      </c>
      <c r="F269" s="20" t="s">
        <v>0</v>
      </c>
      <c r="G269" s="4">
        <f>G270+G271+G272+G273</f>
        <v>1286.4000000000001</v>
      </c>
      <c r="H269" s="4">
        <f>H270+H271+H272+H273</f>
        <v>1592.82</v>
      </c>
      <c r="I269" s="4">
        <f>I272</f>
        <v>450</v>
      </c>
      <c r="J269" s="4">
        <f>J272</f>
        <v>0</v>
      </c>
      <c r="K269" s="4">
        <f>K272</f>
        <v>0</v>
      </c>
      <c r="L269" s="40"/>
    </row>
    <row r="270" spans="1:12" ht="38.25" x14ac:dyDescent="0.2">
      <c r="A270" s="37"/>
      <c r="B270" s="43"/>
      <c r="C270" s="40"/>
      <c r="D270" s="40"/>
      <c r="E270" s="37"/>
      <c r="F270" s="20" t="s">
        <v>1</v>
      </c>
      <c r="G270" s="4">
        <v>0</v>
      </c>
      <c r="H270" s="4">
        <v>0</v>
      </c>
      <c r="I270" s="4">
        <v>0</v>
      </c>
      <c r="J270" s="4">
        <v>0</v>
      </c>
      <c r="K270" s="4">
        <v>0</v>
      </c>
      <c r="L270" s="40"/>
    </row>
    <row r="271" spans="1:12" ht="38.25" x14ac:dyDescent="0.2">
      <c r="A271" s="37"/>
      <c r="B271" s="43"/>
      <c r="C271" s="40"/>
      <c r="D271" s="40"/>
      <c r="E271" s="37"/>
      <c r="F271" s="20" t="s">
        <v>49</v>
      </c>
      <c r="G271" s="4">
        <v>0</v>
      </c>
      <c r="H271" s="4">
        <v>0</v>
      </c>
      <c r="I271" s="4">
        <v>0</v>
      </c>
      <c r="J271" s="4">
        <v>0</v>
      </c>
      <c r="K271" s="4">
        <v>0</v>
      </c>
      <c r="L271" s="40"/>
    </row>
    <row r="272" spans="1:12" ht="25.5" x14ac:dyDescent="0.2">
      <c r="A272" s="37"/>
      <c r="B272" s="43"/>
      <c r="C272" s="40"/>
      <c r="D272" s="40"/>
      <c r="E272" s="37"/>
      <c r="F272" s="20" t="s">
        <v>48</v>
      </c>
      <c r="G272" s="4">
        <v>1286.4000000000001</v>
      </c>
      <c r="H272" s="4">
        <v>1592.82</v>
      </c>
      <c r="I272" s="4">
        <v>450</v>
      </c>
      <c r="J272" s="4">
        <v>0</v>
      </c>
      <c r="K272" s="4">
        <v>0</v>
      </c>
      <c r="L272" s="40"/>
    </row>
    <row r="273" spans="1:12" x14ac:dyDescent="0.2">
      <c r="A273" s="37"/>
      <c r="B273" s="43"/>
      <c r="C273" s="41"/>
      <c r="D273" s="40"/>
      <c r="E273" s="38"/>
      <c r="F273" s="20" t="s">
        <v>2</v>
      </c>
      <c r="G273" s="4">
        <v>0</v>
      </c>
      <c r="H273" s="4">
        <v>0</v>
      </c>
      <c r="I273" s="4">
        <v>0</v>
      </c>
      <c r="J273" s="4">
        <v>0</v>
      </c>
      <c r="K273" s="4">
        <v>0</v>
      </c>
      <c r="L273" s="40"/>
    </row>
    <row r="274" spans="1:12" ht="15" customHeight="1" x14ac:dyDescent="0.2">
      <c r="A274" s="36" t="s">
        <v>59</v>
      </c>
      <c r="B274" s="42" t="s">
        <v>104</v>
      </c>
      <c r="C274" s="39" t="s">
        <v>138</v>
      </c>
      <c r="D274" s="39" t="s">
        <v>190</v>
      </c>
      <c r="E274" s="36" t="s">
        <v>231</v>
      </c>
      <c r="F274" s="20" t="s">
        <v>0</v>
      </c>
      <c r="G274" s="4">
        <f>G275+G276+G277+G278</f>
        <v>3691.4799999999996</v>
      </c>
      <c r="H274" s="4">
        <f>H275+H276+H277+H278</f>
        <v>4244.7</v>
      </c>
      <c r="I274" s="4">
        <f>I275+I276+I277+I278</f>
        <v>4738.97</v>
      </c>
      <c r="J274" s="4">
        <f>J275+J276+J277+J278</f>
        <v>3845.32</v>
      </c>
      <c r="K274" s="4">
        <f>K275+K276+K277+K278</f>
        <v>3845.32</v>
      </c>
      <c r="L274" s="40"/>
    </row>
    <row r="275" spans="1:12" ht="38.25" x14ac:dyDescent="0.2">
      <c r="A275" s="37"/>
      <c r="B275" s="43"/>
      <c r="C275" s="40"/>
      <c r="D275" s="40"/>
      <c r="E275" s="37"/>
      <c r="F275" s="20" t="s">
        <v>1</v>
      </c>
      <c r="G275" s="4">
        <v>0</v>
      </c>
      <c r="H275" s="4">
        <v>0</v>
      </c>
      <c r="I275" s="4">
        <v>0</v>
      </c>
      <c r="J275" s="4">
        <v>0</v>
      </c>
      <c r="K275" s="4">
        <v>0</v>
      </c>
      <c r="L275" s="40"/>
    </row>
    <row r="276" spans="1:12" ht="38.25" x14ac:dyDescent="0.2">
      <c r="A276" s="37"/>
      <c r="B276" s="43"/>
      <c r="C276" s="40"/>
      <c r="D276" s="40"/>
      <c r="E276" s="37"/>
      <c r="F276" s="20" t="s">
        <v>49</v>
      </c>
      <c r="G276" s="4">
        <f>544.01+3147.47</f>
        <v>3691.4799999999996</v>
      </c>
      <c r="H276" s="4">
        <v>4244.7</v>
      </c>
      <c r="I276" s="4">
        <v>4738.97</v>
      </c>
      <c r="J276" s="1">
        <v>3845.32</v>
      </c>
      <c r="K276" s="1">
        <v>3845.32</v>
      </c>
      <c r="L276" s="40"/>
    </row>
    <row r="277" spans="1:12" ht="25.5" x14ac:dyDescent="0.2">
      <c r="A277" s="37"/>
      <c r="B277" s="43"/>
      <c r="C277" s="40"/>
      <c r="D277" s="40"/>
      <c r="E277" s="37"/>
      <c r="F277" s="20" t="s">
        <v>48</v>
      </c>
      <c r="G277" s="4">
        <v>0</v>
      </c>
      <c r="H277" s="4">
        <v>0</v>
      </c>
      <c r="I277" s="4">
        <v>0</v>
      </c>
      <c r="J277" s="4">
        <v>0</v>
      </c>
      <c r="K277" s="4">
        <v>0</v>
      </c>
      <c r="L277" s="40"/>
    </row>
    <row r="278" spans="1:12" x14ac:dyDescent="0.2">
      <c r="A278" s="37"/>
      <c r="B278" s="43"/>
      <c r="C278" s="40"/>
      <c r="D278" s="40"/>
      <c r="E278" s="37"/>
      <c r="F278" s="23" t="s">
        <v>2</v>
      </c>
      <c r="G278" s="6">
        <v>0</v>
      </c>
      <c r="H278" s="6">
        <v>0</v>
      </c>
      <c r="I278" s="6">
        <v>0</v>
      </c>
      <c r="J278" s="6">
        <v>0</v>
      </c>
      <c r="K278" s="6">
        <v>0</v>
      </c>
      <c r="L278" s="40"/>
    </row>
    <row r="279" spans="1:12" x14ac:dyDescent="0.2">
      <c r="A279" s="36" t="s">
        <v>294</v>
      </c>
      <c r="B279" s="42" t="s">
        <v>295</v>
      </c>
      <c r="C279" s="39" t="s">
        <v>138</v>
      </c>
      <c r="D279" s="39" t="s">
        <v>276</v>
      </c>
      <c r="E279" s="36" t="s">
        <v>297</v>
      </c>
      <c r="F279" s="20" t="s">
        <v>0</v>
      </c>
      <c r="G279" s="4">
        <v>0</v>
      </c>
      <c r="H279" s="4">
        <v>0</v>
      </c>
      <c r="I279" s="4">
        <f>I281+I282+I284+I285</f>
        <v>2435.56</v>
      </c>
      <c r="J279" s="4">
        <v>0</v>
      </c>
      <c r="K279" s="4">
        <v>0</v>
      </c>
      <c r="L279" s="7"/>
    </row>
    <row r="280" spans="1:12" ht="38.25" x14ac:dyDescent="0.2">
      <c r="A280" s="37"/>
      <c r="B280" s="43"/>
      <c r="C280" s="40"/>
      <c r="D280" s="40"/>
      <c r="E280" s="37"/>
      <c r="F280" s="20" t="s">
        <v>1</v>
      </c>
      <c r="G280" s="4">
        <v>0</v>
      </c>
      <c r="H280" s="4">
        <v>0</v>
      </c>
      <c r="I280" s="4">
        <v>0</v>
      </c>
      <c r="J280" s="4">
        <v>0</v>
      </c>
      <c r="K280" s="4">
        <v>0</v>
      </c>
      <c r="L280" s="7"/>
    </row>
    <row r="281" spans="1:12" ht="38.25" x14ac:dyDescent="0.2">
      <c r="A281" s="37"/>
      <c r="B281" s="43"/>
      <c r="C281" s="40"/>
      <c r="D281" s="40"/>
      <c r="E281" s="37"/>
      <c r="F281" s="20" t="s">
        <v>49</v>
      </c>
      <c r="G281" s="4">
        <v>0</v>
      </c>
      <c r="H281" s="4">
        <v>0</v>
      </c>
      <c r="I281" s="4">
        <v>949.88</v>
      </c>
      <c r="J281" s="4">
        <v>0</v>
      </c>
      <c r="K281" s="4">
        <v>0</v>
      </c>
      <c r="L281" s="7"/>
    </row>
    <row r="282" spans="1:12" ht="25.5" x14ac:dyDescent="0.2">
      <c r="A282" s="37"/>
      <c r="B282" s="43"/>
      <c r="C282" s="40"/>
      <c r="D282" s="40"/>
      <c r="E282" s="37"/>
      <c r="F282" s="20" t="s">
        <v>48</v>
      </c>
      <c r="G282" s="4">
        <v>0</v>
      </c>
      <c r="H282" s="4">
        <v>0</v>
      </c>
      <c r="I282" s="4">
        <v>1345.44</v>
      </c>
      <c r="J282" s="4">
        <v>0</v>
      </c>
      <c r="K282" s="4">
        <v>0</v>
      </c>
      <c r="L282" s="7"/>
    </row>
    <row r="283" spans="1:12" x14ac:dyDescent="0.2">
      <c r="A283" s="37"/>
      <c r="B283" s="43"/>
      <c r="C283" s="40"/>
      <c r="D283" s="40"/>
      <c r="E283" s="38"/>
      <c r="F283" s="23" t="s">
        <v>2</v>
      </c>
      <c r="G283" s="4">
        <v>0</v>
      </c>
      <c r="H283" s="4">
        <v>0</v>
      </c>
      <c r="I283" s="4">
        <v>0</v>
      </c>
      <c r="J283" s="4">
        <v>0</v>
      </c>
      <c r="K283" s="4">
        <v>0</v>
      </c>
      <c r="L283" s="7"/>
    </row>
    <row r="284" spans="1:12" ht="24.75" customHeight="1" x14ac:dyDescent="0.2">
      <c r="A284" s="37"/>
      <c r="B284" s="43"/>
      <c r="C284" s="39" t="s">
        <v>192</v>
      </c>
      <c r="D284" s="40"/>
      <c r="E284" s="36" t="s">
        <v>296</v>
      </c>
      <c r="F284" s="20" t="s">
        <v>49</v>
      </c>
      <c r="G284" s="4">
        <v>0</v>
      </c>
      <c r="H284" s="4">
        <v>0</v>
      </c>
      <c r="I284" s="4">
        <v>70.12</v>
      </c>
      <c r="J284" s="4">
        <v>0</v>
      </c>
      <c r="K284" s="4">
        <v>0</v>
      </c>
      <c r="L284" s="7"/>
    </row>
    <row r="285" spans="1:12" ht="26.25" customHeight="1" x14ac:dyDescent="0.2">
      <c r="A285" s="38"/>
      <c r="B285" s="44"/>
      <c r="C285" s="41"/>
      <c r="D285" s="41"/>
      <c r="E285" s="38"/>
      <c r="F285" s="20" t="s">
        <v>48</v>
      </c>
      <c r="G285" s="4">
        <v>0</v>
      </c>
      <c r="H285" s="4">
        <v>0</v>
      </c>
      <c r="I285" s="4">
        <v>70.12</v>
      </c>
      <c r="J285" s="4">
        <v>0</v>
      </c>
      <c r="K285" s="4">
        <v>0</v>
      </c>
      <c r="L285" s="7"/>
    </row>
    <row r="286" spans="1:12" x14ac:dyDescent="0.2">
      <c r="A286" s="75" t="s">
        <v>126</v>
      </c>
      <c r="B286" s="75"/>
      <c r="C286" s="75"/>
      <c r="D286" s="75"/>
      <c r="E286" s="75"/>
      <c r="F286" s="75"/>
      <c r="G286" s="75"/>
      <c r="H286" s="75"/>
      <c r="I286" s="75"/>
      <c r="J286" s="75"/>
      <c r="K286" s="75"/>
      <c r="L286" s="75"/>
    </row>
    <row r="287" spans="1:12" ht="31.5" customHeight="1" x14ac:dyDescent="0.2">
      <c r="A287" s="53" t="s">
        <v>127</v>
      </c>
      <c r="B287" s="54"/>
      <c r="C287" s="54"/>
      <c r="D287" s="54"/>
      <c r="E287" s="54"/>
      <c r="F287" s="54"/>
      <c r="G287" s="54"/>
      <c r="H287" s="54"/>
      <c r="I287" s="54"/>
      <c r="J287" s="54"/>
      <c r="K287" s="54"/>
      <c r="L287" s="55"/>
    </row>
    <row r="288" spans="1:12" ht="31.5" customHeight="1" x14ac:dyDescent="0.2">
      <c r="A288" s="53" t="s">
        <v>128</v>
      </c>
      <c r="B288" s="54"/>
      <c r="C288" s="54"/>
      <c r="D288" s="54"/>
      <c r="E288" s="54"/>
      <c r="F288" s="54"/>
      <c r="G288" s="54"/>
      <c r="H288" s="54"/>
      <c r="I288" s="54"/>
      <c r="J288" s="54"/>
      <c r="K288" s="54"/>
      <c r="L288" s="55"/>
    </row>
    <row r="289" spans="1:12" x14ac:dyDescent="0.2">
      <c r="A289" s="53" t="s">
        <v>129</v>
      </c>
      <c r="B289" s="54"/>
      <c r="C289" s="54"/>
      <c r="D289" s="54"/>
      <c r="E289" s="54"/>
      <c r="F289" s="54"/>
      <c r="G289" s="54"/>
      <c r="H289" s="54"/>
      <c r="I289" s="54"/>
      <c r="J289" s="54"/>
      <c r="K289" s="54"/>
      <c r="L289" s="55"/>
    </row>
    <row r="290" spans="1:12" ht="19.5" customHeight="1" x14ac:dyDescent="0.2">
      <c r="A290" s="36">
        <v>4</v>
      </c>
      <c r="B290" s="42" t="s">
        <v>26</v>
      </c>
      <c r="C290" s="39" t="s">
        <v>139</v>
      </c>
      <c r="D290" s="39" t="s">
        <v>190</v>
      </c>
      <c r="E290" s="36" t="s">
        <v>233</v>
      </c>
      <c r="F290" s="19" t="s">
        <v>0</v>
      </c>
      <c r="G290" s="9">
        <f t="shared" ref="G290:J294" si="7">G295+G300+G305</f>
        <v>29758.33</v>
      </c>
      <c r="H290" s="9">
        <f t="shared" si="7"/>
        <v>33601.03</v>
      </c>
      <c r="I290" s="9">
        <f t="shared" si="7"/>
        <v>21755.09</v>
      </c>
      <c r="J290" s="9">
        <f t="shared" si="7"/>
        <v>1900</v>
      </c>
      <c r="K290" s="3">
        <f>K295+K300+K305</f>
        <v>0</v>
      </c>
      <c r="L290" s="39" t="s">
        <v>146</v>
      </c>
    </row>
    <row r="291" spans="1:12" ht="38.25" x14ac:dyDescent="0.2">
      <c r="A291" s="37"/>
      <c r="B291" s="43"/>
      <c r="C291" s="40"/>
      <c r="D291" s="40"/>
      <c r="E291" s="37"/>
      <c r="F291" s="20" t="s">
        <v>1</v>
      </c>
      <c r="G291" s="4">
        <f t="shared" si="7"/>
        <v>0</v>
      </c>
      <c r="H291" s="4">
        <f t="shared" si="7"/>
        <v>0</v>
      </c>
      <c r="I291" s="4">
        <f t="shared" si="7"/>
        <v>0</v>
      </c>
      <c r="J291" s="4">
        <f t="shared" si="7"/>
        <v>0</v>
      </c>
      <c r="K291" s="4">
        <f>K296+K301+K306</f>
        <v>0</v>
      </c>
      <c r="L291" s="40"/>
    </row>
    <row r="292" spans="1:12" ht="38.25" x14ac:dyDescent="0.2">
      <c r="A292" s="37"/>
      <c r="B292" s="43"/>
      <c r="C292" s="40"/>
      <c r="D292" s="40"/>
      <c r="E292" s="37"/>
      <c r="F292" s="20" t="s">
        <v>49</v>
      </c>
      <c r="G292" s="4">
        <f t="shared" si="7"/>
        <v>0</v>
      </c>
      <c r="H292" s="4">
        <f t="shared" si="7"/>
        <v>0</v>
      </c>
      <c r="I292" s="4">
        <f t="shared" si="7"/>
        <v>0</v>
      </c>
      <c r="J292" s="4">
        <f t="shared" si="7"/>
        <v>0</v>
      </c>
      <c r="K292" s="4">
        <f>K297+K302+K307</f>
        <v>0</v>
      </c>
      <c r="L292" s="40"/>
    </row>
    <row r="293" spans="1:12" ht="25.5" x14ac:dyDescent="0.2">
      <c r="A293" s="37"/>
      <c r="B293" s="43"/>
      <c r="C293" s="40"/>
      <c r="D293" s="40"/>
      <c r="E293" s="37"/>
      <c r="F293" s="20" t="s">
        <v>48</v>
      </c>
      <c r="G293" s="4">
        <f t="shared" si="7"/>
        <v>29758.33</v>
      </c>
      <c r="H293" s="4">
        <f t="shared" si="7"/>
        <v>33601.03</v>
      </c>
      <c r="I293" s="4">
        <f t="shared" si="7"/>
        <v>21755.09</v>
      </c>
      <c r="J293" s="4">
        <f t="shared" si="7"/>
        <v>1900</v>
      </c>
      <c r="K293" s="4">
        <f>K298+K303+K308</f>
        <v>0</v>
      </c>
      <c r="L293" s="40"/>
    </row>
    <row r="294" spans="1:12" ht="25.5" customHeight="1" x14ac:dyDescent="0.2">
      <c r="A294" s="38"/>
      <c r="B294" s="44"/>
      <c r="C294" s="41"/>
      <c r="D294" s="41"/>
      <c r="E294" s="38"/>
      <c r="F294" s="20" t="s">
        <v>2</v>
      </c>
      <c r="G294" s="4">
        <f t="shared" si="7"/>
        <v>0</v>
      </c>
      <c r="H294" s="4">
        <f t="shared" si="7"/>
        <v>0</v>
      </c>
      <c r="I294" s="4">
        <f t="shared" si="7"/>
        <v>0</v>
      </c>
      <c r="J294" s="4">
        <f t="shared" si="7"/>
        <v>0</v>
      </c>
      <c r="K294" s="4">
        <f>K299+K304+K309</f>
        <v>0</v>
      </c>
      <c r="L294" s="40"/>
    </row>
    <row r="295" spans="1:12" ht="15" customHeight="1" x14ac:dyDescent="0.2">
      <c r="A295" s="36" t="s">
        <v>14</v>
      </c>
      <c r="B295" s="42" t="s">
        <v>94</v>
      </c>
      <c r="C295" s="39" t="s">
        <v>139</v>
      </c>
      <c r="D295" s="39" t="s">
        <v>190</v>
      </c>
      <c r="E295" s="36" t="s">
        <v>234</v>
      </c>
      <c r="F295" s="20" t="s">
        <v>0</v>
      </c>
      <c r="G295" s="4">
        <f>G298</f>
        <v>11566.9</v>
      </c>
      <c r="H295" s="4">
        <f>H296+H297+H298+H299</f>
        <v>13928.24</v>
      </c>
      <c r="I295" s="4">
        <f>I296+I297+I298+I299</f>
        <v>13486.52</v>
      </c>
      <c r="J295" s="4">
        <f>J296+J297+J298+J299</f>
        <v>1300</v>
      </c>
      <c r="K295" s="4">
        <f>K296+K297+K298+K299</f>
        <v>0</v>
      </c>
      <c r="L295" s="40"/>
    </row>
    <row r="296" spans="1:12" ht="38.25" x14ac:dyDescent="0.2">
      <c r="A296" s="37"/>
      <c r="B296" s="43"/>
      <c r="C296" s="40"/>
      <c r="D296" s="40"/>
      <c r="E296" s="37"/>
      <c r="F296" s="20" t="s">
        <v>1</v>
      </c>
      <c r="G296" s="4">
        <v>0</v>
      </c>
      <c r="H296" s="4">
        <v>0</v>
      </c>
      <c r="I296" s="4">
        <v>0</v>
      </c>
      <c r="J296" s="4">
        <v>0</v>
      </c>
      <c r="K296" s="4">
        <v>0</v>
      </c>
      <c r="L296" s="40"/>
    </row>
    <row r="297" spans="1:12" ht="38.25" x14ac:dyDescent="0.2">
      <c r="A297" s="37"/>
      <c r="B297" s="43"/>
      <c r="C297" s="40"/>
      <c r="D297" s="40"/>
      <c r="E297" s="37"/>
      <c r="F297" s="20" t="s">
        <v>49</v>
      </c>
      <c r="G297" s="4">
        <v>0</v>
      </c>
      <c r="H297" s="4">
        <v>0</v>
      </c>
      <c r="I297" s="4">
        <v>0</v>
      </c>
      <c r="J297" s="4">
        <v>0</v>
      </c>
      <c r="K297" s="4">
        <v>0</v>
      </c>
      <c r="L297" s="40"/>
    </row>
    <row r="298" spans="1:12" ht="25.5" x14ac:dyDescent="0.2">
      <c r="A298" s="37"/>
      <c r="B298" s="43"/>
      <c r="C298" s="40"/>
      <c r="D298" s="40"/>
      <c r="E298" s="37"/>
      <c r="F298" s="20" t="s">
        <v>48</v>
      </c>
      <c r="G298" s="4">
        <f>11566.9</f>
        <v>11566.9</v>
      </c>
      <c r="H298" s="4">
        <f>5466.56+5989.95+2471.73</f>
        <v>13928.24</v>
      </c>
      <c r="I298" s="4">
        <f>1285.92+8251.36+3949.24</f>
        <v>13486.52</v>
      </c>
      <c r="J298" s="4">
        <f>300+500+500</f>
        <v>1300</v>
      </c>
      <c r="K298" s="4">
        <v>0</v>
      </c>
      <c r="L298" s="40"/>
    </row>
    <row r="299" spans="1:12" x14ac:dyDescent="0.2">
      <c r="A299" s="38"/>
      <c r="B299" s="44"/>
      <c r="C299" s="41"/>
      <c r="D299" s="41"/>
      <c r="E299" s="38"/>
      <c r="F299" s="20" t="s">
        <v>2</v>
      </c>
      <c r="G299" s="4">
        <v>0</v>
      </c>
      <c r="H299" s="4">
        <v>0</v>
      </c>
      <c r="I299" s="4">
        <v>0</v>
      </c>
      <c r="J299" s="4">
        <v>0</v>
      </c>
      <c r="K299" s="4">
        <v>0</v>
      </c>
      <c r="L299" s="40"/>
    </row>
    <row r="300" spans="1:12" ht="15" customHeight="1" x14ac:dyDescent="0.2">
      <c r="A300" s="36" t="s">
        <v>15</v>
      </c>
      <c r="B300" s="42" t="s">
        <v>95</v>
      </c>
      <c r="C300" s="39" t="s">
        <v>139</v>
      </c>
      <c r="D300" s="39" t="s">
        <v>190</v>
      </c>
      <c r="E300" s="36" t="s">
        <v>235</v>
      </c>
      <c r="F300" s="20" t="s">
        <v>0</v>
      </c>
      <c r="G300" s="4">
        <f>G301+G302+G303+G304</f>
        <v>9607.58</v>
      </c>
      <c r="H300" s="4">
        <f>H301+H302+H303+H304</f>
        <v>14079.919999999998</v>
      </c>
      <c r="I300" s="4">
        <f>I301+I302+I303+I304</f>
        <v>2690.14</v>
      </c>
      <c r="J300" s="4">
        <f>J301+J302+J303+J304</f>
        <v>600</v>
      </c>
      <c r="K300" s="4">
        <f>K301+K302+K303+K304</f>
        <v>0</v>
      </c>
      <c r="L300" s="40"/>
    </row>
    <row r="301" spans="1:12" ht="38.25" x14ac:dyDescent="0.2">
      <c r="A301" s="37"/>
      <c r="B301" s="43"/>
      <c r="C301" s="40"/>
      <c r="D301" s="40"/>
      <c r="E301" s="37"/>
      <c r="F301" s="20" t="s">
        <v>1</v>
      </c>
      <c r="G301" s="4">
        <v>0</v>
      </c>
      <c r="H301" s="4">
        <v>0</v>
      </c>
      <c r="I301" s="4">
        <v>0</v>
      </c>
      <c r="J301" s="4">
        <v>0</v>
      </c>
      <c r="K301" s="4">
        <v>0</v>
      </c>
      <c r="L301" s="40"/>
    </row>
    <row r="302" spans="1:12" ht="38.25" x14ac:dyDescent="0.2">
      <c r="A302" s="37"/>
      <c r="B302" s="43"/>
      <c r="C302" s="40"/>
      <c r="D302" s="40"/>
      <c r="E302" s="37"/>
      <c r="F302" s="20" t="s">
        <v>49</v>
      </c>
      <c r="G302" s="4">
        <v>0</v>
      </c>
      <c r="H302" s="4">
        <v>0</v>
      </c>
      <c r="I302" s="4">
        <v>0</v>
      </c>
      <c r="J302" s="4">
        <v>0</v>
      </c>
      <c r="K302" s="4">
        <v>0</v>
      </c>
      <c r="L302" s="40"/>
    </row>
    <row r="303" spans="1:12" ht="25.5" x14ac:dyDescent="0.2">
      <c r="A303" s="37"/>
      <c r="B303" s="43"/>
      <c r="C303" s="40"/>
      <c r="D303" s="40"/>
      <c r="E303" s="37"/>
      <c r="F303" s="20" t="s">
        <v>48</v>
      </c>
      <c r="G303" s="4">
        <v>9607.58</v>
      </c>
      <c r="H303" s="4">
        <f>1171.63+12374.74+533.55</f>
        <v>14079.919999999998</v>
      </c>
      <c r="I303" s="4">
        <f>1182.29+1112.95+394.9</f>
        <v>2690.14</v>
      </c>
      <c r="J303" s="4">
        <f>200+200+200</f>
        <v>600</v>
      </c>
      <c r="K303" s="4">
        <v>0</v>
      </c>
      <c r="L303" s="40"/>
    </row>
    <row r="304" spans="1:12" x14ac:dyDescent="0.2">
      <c r="A304" s="38"/>
      <c r="B304" s="44"/>
      <c r="C304" s="41"/>
      <c r="D304" s="41"/>
      <c r="E304" s="38"/>
      <c r="F304" s="20" t="s">
        <v>2</v>
      </c>
      <c r="G304" s="4">
        <v>0</v>
      </c>
      <c r="H304" s="4">
        <v>0</v>
      </c>
      <c r="I304" s="4">
        <v>0</v>
      </c>
      <c r="J304" s="4">
        <v>0</v>
      </c>
      <c r="K304" s="4">
        <v>0</v>
      </c>
      <c r="L304" s="40"/>
    </row>
    <row r="305" spans="1:12" ht="15" customHeight="1" x14ac:dyDescent="0.2">
      <c r="A305" s="36" t="s">
        <v>16</v>
      </c>
      <c r="B305" s="42" t="s">
        <v>96</v>
      </c>
      <c r="C305" s="39" t="s">
        <v>139</v>
      </c>
      <c r="D305" s="39" t="s">
        <v>190</v>
      </c>
      <c r="E305" s="36" t="s">
        <v>236</v>
      </c>
      <c r="F305" s="20" t="s">
        <v>0</v>
      </c>
      <c r="G305" s="4">
        <f>G306+G307+G308+G309</f>
        <v>8583.85</v>
      </c>
      <c r="H305" s="4">
        <f>H306+H307+H308+H309</f>
        <v>5592.87</v>
      </c>
      <c r="I305" s="4">
        <f>I306+I307+I308+I309</f>
        <v>5578.43</v>
      </c>
      <c r="J305" s="4">
        <f>J306+J307+J308+J309</f>
        <v>0</v>
      </c>
      <c r="K305" s="4">
        <f>K306+K307+K308+K309</f>
        <v>0</v>
      </c>
      <c r="L305" s="40"/>
    </row>
    <row r="306" spans="1:12" ht="38.25" x14ac:dyDescent="0.2">
      <c r="A306" s="37"/>
      <c r="B306" s="43"/>
      <c r="C306" s="40"/>
      <c r="D306" s="40"/>
      <c r="E306" s="37"/>
      <c r="F306" s="20" t="s">
        <v>1</v>
      </c>
      <c r="G306" s="4">
        <v>0</v>
      </c>
      <c r="H306" s="4">
        <v>0</v>
      </c>
      <c r="I306" s="4">
        <v>0</v>
      </c>
      <c r="J306" s="4">
        <v>0</v>
      </c>
      <c r="K306" s="4">
        <v>0</v>
      </c>
      <c r="L306" s="40"/>
    </row>
    <row r="307" spans="1:12" ht="38.25" x14ac:dyDescent="0.2">
      <c r="A307" s="37"/>
      <c r="B307" s="43"/>
      <c r="C307" s="40"/>
      <c r="D307" s="40"/>
      <c r="E307" s="37"/>
      <c r="F307" s="20" t="s">
        <v>49</v>
      </c>
      <c r="G307" s="4">
        <v>0</v>
      </c>
      <c r="H307" s="4">
        <v>0</v>
      </c>
      <c r="I307" s="4">
        <v>0</v>
      </c>
      <c r="J307" s="4">
        <v>0</v>
      </c>
      <c r="K307" s="4">
        <v>0</v>
      </c>
      <c r="L307" s="40"/>
    </row>
    <row r="308" spans="1:12" ht="25.5" x14ac:dyDescent="0.2">
      <c r="A308" s="37"/>
      <c r="B308" s="43"/>
      <c r="C308" s="40"/>
      <c r="D308" s="40"/>
      <c r="E308" s="37"/>
      <c r="F308" s="20" t="s">
        <v>48</v>
      </c>
      <c r="G308" s="4">
        <f>8583.85</f>
        <v>8583.85</v>
      </c>
      <c r="H308" s="4">
        <f>2391.67+2963.38+237.82</f>
        <v>5592.87</v>
      </c>
      <c r="I308" s="4">
        <f>2128.27+3176.23+273.93</f>
        <v>5578.43</v>
      </c>
      <c r="J308" s="1">
        <v>0</v>
      </c>
      <c r="K308" s="1">
        <v>0</v>
      </c>
      <c r="L308" s="40"/>
    </row>
    <row r="309" spans="1:12" x14ac:dyDescent="0.2">
      <c r="A309" s="37"/>
      <c r="B309" s="44"/>
      <c r="C309" s="41"/>
      <c r="D309" s="41"/>
      <c r="E309" s="38"/>
      <c r="F309" s="23" t="s">
        <v>2</v>
      </c>
      <c r="G309" s="6">
        <v>0</v>
      </c>
      <c r="H309" s="6">
        <v>0</v>
      </c>
      <c r="I309" s="6">
        <v>0</v>
      </c>
      <c r="J309" s="6">
        <v>0</v>
      </c>
      <c r="K309" s="4">
        <v>0</v>
      </c>
      <c r="L309" s="41"/>
    </row>
    <row r="310" spans="1:12" ht="23.25" customHeight="1" x14ac:dyDescent="0.2">
      <c r="A310" s="53" t="s">
        <v>291</v>
      </c>
      <c r="B310" s="54"/>
      <c r="C310" s="54"/>
      <c r="D310" s="54"/>
      <c r="E310" s="54"/>
      <c r="F310" s="54"/>
      <c r="G310" s="54"/>
      <c r="H310" s="54"/>
      <c r="I310" s="54"/>
      <c r="J310" s="54"/>
      <c r="K310" s="54"/>
      <c r="L310" s="55"/>
    </row>
    <row r="311" spans="1:12" x14ac:dyDescent="0.2">
      <c r="A311" s="53" t="s">
        <v>130</v>
      </c>
      <c r="B311" s="54"/>
      <c r="C311" s="54"/>
      <c r="D311" s="54"/>
      <c r="E311" s="54"/>
      <c r="F311" s="54"/>
      <c r="G311" s="54"/>
      <c r="H311" s="54"/>
      <c r="I311" s="54"/>
      <c r="J311" s="54"/>
      <c r="K311" s="54"/>
      <c r="L311" s="55"/>
    </row>
    <row r="312" spans="1:12" ht="47.25" customHeight="1" x14ac:dyDescent="0.2">
      <c r="A312" s="53" t="s">
        <v>132</v>
      </c>
      <c r="B312" s="54"/>
      <c r="C312" s="54"/>
      <c r="D312" s="54"/>
      <c r="E312" s="54"/>
      <c r="F312" s="54"/>
      <c r="G312" s="54"/>
      <c r="H312" s="54"/>
      <c r="I312" s="54"/>
      <c r="J312" s="54"/>
      <c r="K312" s="54"/>
      <c r="L312" s="55"/>
    </row>
    <row r="313" spans="1:12" x14ac:dyDescent="0.2">
      <c r="A313" s="53" t="s">
        <v>131</v>
      </c>
      <c r="B313" s="54"/>
      <c r="C313" s="54"/>
      <c r="D313" s="54"/>
      <c r="E313" s="54"/>
      <c r="F313" s="54"/>
      <c r="G313" s="54"/>
      <c r="H313" s="54"/>
      <c r="I313" s="54"/>
      <c r="J313" s="54"/>
      <c r="K313" s="54"/>
      <c r="L313" s="55"/>
    </row>
    <row r="314" spans="1:12" ht="21.75" customHeight="1" x14ac:dyDescent="0.2">
      <c r="A314" s="36" t="s">
        <v>27</v>
      </c>
      <c r="B314" s="42" t="s">
        <v>275</v>
      </c>
      <c r="C314" s="39" t="s">
        <v>139</v>
      </c>
      <c r="D314" s="39" t="s">
        <v>190</v>
      </c>
      <c r="E314" s="36" t="s">
        <v>237</v>
      </c>
      <c r="F314" s="19" t="s">
        <v>0</v>
      </c>
      <c r="G314" s="9">
        <f>G315+G316</f>
        <v>2914.9900000000002</v>
      </c>
      <c r="H314" s="9">
        <f>H315+H316+H317</f>
        <v>7159.75</v>
      </c>
      <c r="I314" s="9">
        <f>I315+I316+I317</f>
        <v>45408.009999999995</v>
      </c>
      <c r="J314" s="9">
        <f>J315+J316+J317</f>
        <v>43356.58</v>
      </c>
      <c r="K314" s="3">
        <f>K315+K316+K317</f>
        <v>43888.05</v>
      </c>
      <c r="L314" s="63"/>
    </row>
    <row r="315" spans="1:12" ht="38.25" x14ac:dyDescent="0.2">
      <c r="A315" s="37"/>
      <c r="B315" s="43"/>
      <c r="C315" s="40"/>
      <c r="D315" s="40"/>
      <c r="E315" s="37"/>
      <c r="F315" s="20" t="s">
        <v>1</v>
      </c>
      <c r="G315" s="4">
        <f t="shared" ref="G315:K316" si="8">G320+G349+G364+G374</f>
        <v>583.09</v>
      </c>
      <c r="H315" s="4">
        <f t="shared" si="8"/>
        <v>3827.0099999999998</v>
      </c>
      <c r="I315" s="4">
        <f>I320+I349+I364+I374</f>
        <v>42055.869999999995</v>
      </c>
      <c r="J315" s="4">
        <f t="shared" si="8"/>
        <v>43303.64</v>
      </c>
      <c r="K315" s="4">
        <f t="shared" si="8"/>
        <v>43834.16</v>
      </c>
      <c r="L315" s="64"/>
    </row>
    <row r="316" spans="1:12" ht="38.25" x14ac:dyDescent="0.2">
      <c r="A316" s="37"/>
      <c r="B316" s="43"/>
      <c r="C316" s="40"/>
      <c r="D316" s="40"/>
      <c r="E316" s="37"/>
      <c r="F316" s="20" t="s">
        <v>49</v>
      </c>
      <c r="G316" s="4">
        <f t="shared" si="8"/>
        <v>2331.9</v>
      </c>
      <c r="H316" s="4">
        <f t="shared" si="8"/>
        <v>2730.1</v>
      </c>
      <c r="I316" s="4">
        <f t="shared" si="8"/>
        <v>3352.14</v>
      </c>
      <c r="J316" s="4">
        <f t="shared" si="8"/>
        <v>52.94</v>
      </c>
      <c r="K316" s="4">
        <f t="shared" si="8"/>
        <v>53.89</v>
      </c>
      <c r="L316" s="64"/>
    </row>
    <row r="317" spans="1:12" ht="25.5" x14ac:dyDescent="0.2">
      <c r="A317" s="37"/>
      <c r="B317" s="43"/>
      <c r="C317" s="40"/>
      <c r="D317" s="40"/>
      <c r="E317" s="37"/>
      <c r="F317" s="20" t="s">
        <v>48</v>
      </c>
      <c r="G317" s="4">
        <f t="shared" ref="G317:K318" si="9">G322+G351</f>
        <v>0</v>
      </c>
      <c r="H317" s="4">
        <f t="shared" si="9"/>
        <v>602.64</v>
      </c>
      <c r="I317" s="4">
        <f t="shared" si="9"/>
        <v>0</v>
      </c>
      <c r="J317" s="4">
        <f t="shared" si="9"/>
        <v>0</v>
      </c>
      <c r="K317" s="4">
        <f t="shared" si="9"/>
        <v>0</v>
      </c>
      <c r="L317" s="64"/>
    </row>
    <row r="318" spans="1:12" x14ac:dyDescent="0.2">
      <c r="A318" s="38"/>
      <c r="B318" s="44"/>
      <c r="C318" s="41"/>
      <c r="D318" s="41"/>
      <c r="E318" s="38"/>
      <c r="F318" s="20" t="s">
        <v>2</v>
      </c>
      <c r="G318" s="4">
        <f t="shared" si="9"/>
        <v>0</v>
      </c>
      <c r="H318" s="4">
        <f t="shared" si="9"/>
        <v>0</v>
      </c>
      <c r="I318" s="4">
        <f t="shared" si="9"/>
        <v>0</v>
      </c>
      <c r="J318" s="4">
        <f t="shared" si="9"/>
        <v>0</v>
      </c>
      <c r="K318" s="4">
        <f t="shared" si="9"/>
        <v>0</v>
      </c>
      <c r="L318" s="65"/>
    </row>
    <row r="319" spans="1:12" ht="18" customHeight="1" x14ac:dyDescent="0.2">
      <c r="A319" s="46" t="s">
        <v>28</v>
      </c>
      <c r="B319" s="62" t="s">
        <v>97</v>
      </c>
      <c r="C319" s="45" t="s">
        <v>139</v>
      </c>
      <c r="D319" s="39" t="s">
        <v>190</v>
      </c>
      <c r="E319" s="46" t="s">
        <v>238</v>
      </c>
      <c r="F319" s="20" t="s">
        <v>0</v>
      </c>
      <c r="G319" s="4">
        <f>G324+G329+G336</f>
        <v>2320</v>
      </c>
      <c r="H319" s="4">
        <f>H324+H329+H336</f>
        <v>2652</v>
      </c>
      <c r="I319" s="4">
        <f>I324+I329+I336</f>
        <v>0</v>
      </c>
      <c r="J319" s="4">
        <f>J324+J329+J336</f>
        <v>0</v>
      </c>
      <c r="K319" s="4">
        <f>K324+K329+K336</f>
        <v>0</v>
      </c>
      <c r="L319" s="39" t="s">
        <v>147</v>
      </c>
    </row>
    <row r="320" spans="1:12" ht="52.5" customHeight="1" x14ac:dyDescent="0.2">
      <c r="A320" s="46"/>
      <c r="B320" s="62"/>
      <c r="C320" s="45"/>
      <c r="D320" s="40"/>
      <c r="E320" s="46"/>
      <c r="F320" s="20" t="s">
        <v>1</v>
      </c>
      <c r="G320" s="4">
        <f>G325+G330+G337</f>
        <v>0</v>
      </c>
      <c r="H320" s="4">
        <f>H325+H330+H337</f>
        <v>0</v>
      </c>
      <c r="I320" s="4">
        <f>I325+I330+I337</f>
        <v>0</v>
      </c>
      <c r="J320" s="4">
        <f>J325+J330+J337</f>
        <v>0</v>
      </c>
      <c r="K320" s="4">
        <v>0</v>
      </c>
      <c r="L320" s="40"/>
    </row>
    <row r="321" spans="1:12" ht="49.5" customHeight="1" x14ac:dyDescent="0.2">
      <c r="A321" s="46"/>
      <c r="B321" s="62"/>
      <c r="C321" s="45"/>
      <c r="D321" s="40"/>
      <c r="E321" s="46"/>
      <c r="F321" s="20" t="s">
        <v>49</v>
      </c>
      <c r="G321" s="4">
        <f t="shared" ref="G321:H323" si="10">G326+G331+G338</f>
        <v>2320</v>
      </c>
      <c r="H321" s="4">
        <f t="shared" si="10"/>
        <v>2652</v>
      </c>
      <c r="I321" s="4">
        <v>0</v>
      </c>
      <c r="J321" s="4">
        <f>J326+J331+J338</f>
        <v>0</v>
      </c>
      <c r="K321" s="4">
        <v>0</v>
      </c>
      <c r="L321" s="40"/>
    </row>
    <row r="322" spans="1:12" ht="25.5" x14ac:dyDescent="0.2">
      <c r="A322" s="46"/>
      <c r="B322" s="62"/>
      <c r="C322" s="45"/>
      <c r="D322" s="40"/>
      <c r="E322" s="46"/>
      <c r="F322" s="20" t="s">
        <v>48</v>
      </c>
      <c r="G322" s="4">
        <f t="shared" si="10"/>
        <v>0</v>
      </c>
      <c r="H322" s="4">
        <f t="shared" si="10"/>
        <v>0</v>
      </c>
      <c r="I322" s="4">
        <f>I327+I332+I339</f>
        <v>0</v>
      </c>
      <c r="J322" s="4">
        <f>J327+J332+J339</f>
        <v>0</v>
      </c>
      <c r="K322" s="4">
        <v>0</v>
      </c>
      <c r="L322" s="40"/>
    </row>
    <row r="323" spans="1:12" x14ac:dyDescent="0.2">
      <c r="A323" s="46"/>
      <c r="B323" s="62"/>
      <c r="C323" s="45"/>
      <c r="D323" s="41"/>
      <c r="E323" s="46"/>
      <c r="F323" s="20" t="s">
        <v>2</v>
      </c>
      <c r="G323" s="4">
        <f t="shared" si="10"/>
        <v>0</v>
      </c>
      <c r="H323" s="4">
        <f t="shared" si="10"/>
        <v>0</v>
      </c>
      <c r="I323" s="4">
        <f>I328+I333+I340</f>
        <v>0</v>
      </c>
      <c r="J323" s="4">
        <f>J328+J333+J340</f>
        <v>0</v>
      </c>
      <c r="K323" s="4">
        <v>0</v>
      </c>
      <c r="L323" s="40"/>
    </row>
    <row r="324" spans="1:12" ht="25.5" customHeight="1" x14ac:dyDescent="0.2">
      <c r="A324" s="36" t="s">
        <v>29</v>
      </c>
      <c r="B324" s="42" t="s">
        <v>98</v>
      </c>
      <c r="C324" s="39" t="s">
        <v>139</v>
      </c>
      <c r="D324" s="39" t="s">
        <v>190</v>
      </c>
      <c r="E324" s="36" t="s">
        <v>151</v>
      </c>
      <c r="F324" s="20" t="s">
        <v>0</v>
      </c>
      <c r="G324" s="4">
        <v>0</v>
      </c>
      <c r="H324" s="4">
        <v>0</v>
      </c>
      <c r="I324" s="4">
        <v>0</v>
      </c>
      <c r="J324" s="4">
        <v>0</v>
      </c>
      <c r="K324" s="4">
        <v>0</v>
      </c>
      <c r="L324" s="40"/>
    </row>
    <row r="325" spans="1:12" ht="52.5" customHeight="1" x14ac:dyDescent="0.2">
      <c r="A325" s="37"/>
      <c r="B325" s="43"/>
      <c r="C325" s="40"/>
      <c r="D325" s="40"/>
      <c r="E325" s="37"/>
      <c r="F325" s="20" t="s">
        <v>1</v>
      </c>
      <c r="G325" s="4">
        <v>0</v>
      </c>
      <c r="H325" s="4">
        <v>0</v>
      </c>
      <c r="I325" s="4">
        <v>0</v>
      </c>
      <c r="J325" s="4">
        <v>0</v>
      </c>
      <c r="K325" s="4">
        <v>0</v>
      </c>
      <c r="L325" s="40"/>
    </row>
    <row r="326" spans="1:12" ht="47.25" customHeight="1" x14ac:dyDescent="0.2">
      <c r="A326" s="37"/>
      <c r="B326" s="43"/>
      <c r="C326" s="40"/>
      <c r="D326" s="40"/>
      <c r="E326" s="37"/>
      <c r="F326" s="20" t="s">
        <v>49</v>
      </c>
      <c r="G326" s="4">
        <v>0</v>
      </c>
      <c r="H326" s="4">
        <v>0</v>
      </c>
      <c r="I326" s="4">
        <v>0</v>
      </c>
      <c r="J326" s="4">
        <v>0</v>
      </c>
      <c r="K326" s="4">
        <v>0</v>
      </c>
      <c r="L326" s="40"/>
    </row>
    <row r="327" spans="1:12" ht="27.75" customHeight="1" x14ac:dyDescent="0.2">
      <c r="A327" s="37"/>
      <c r="B327" s="43"/>
      <c r="C327" s="40"/>
      <c r="D327" s="40"/>
      <c r="E327" s="37"/>
      <c r="F327" s="20" t="s">
        <v>48</v>
      </c>
      <c r="G327" s="4">
        <v>0</v>
      </c>
      <c r="H327" s="4">
        <v>0</v>
      </c>
      <c r="I327" s="4">
        <v>0</v>
      </c>
      <c r="J327" s="4">
        <v>0</v>
      </c>
      <c r="K327" s="4">
        <v>0</v>
      </c>
      <c r="L327" s="40"/>
    </row>
    <row r="328" spans="1:12" ht="25.5" customHeight="1" x14ac:dyDescent="0.2">
      <c r="A328" s="38"/>
      <c r="B328" s="44"/>
      <c r="C328" s="41"/>
      <c r="D328" s="41"/>
      <c r="E328" s="38"/>
      <c r="F328" s="20" t="s">
        <v>2</v>
      </c>
      <c r="G328" s="4">
        <v>0</v>
      </c>
      <c r="H328" s="4">
        <v>0</v>
      </c>
      <c r="I328" s="4">
        <v>0</v>
      </c>
      <c r="J328" s="4">
        <v>0</v>
      </c>
      <c r="K328" s="4">
        <v>0</v>
      </c>
      <c r="L328" s="41"/>
    </row>
    <row r="329" spans="1:12" ht="111.75" customHeight="1" x14ac:dyDescent="0.2">
      <c r="A329" s="46" t="s">
        <v>30</v>
      </c>
      <c r="B329" s="62" t="s">
        <v>74</v>
      </c>
      <c r="C329" s="45" t="s">
        <v>139</v>
      </c>
      <c r="D329" s="45" t="s">
        <v>190</v>
      </c>
      <c r="E329" s="46" t="s">
        <v>151</v>
      </c>
      <c r="F329" s="20" t="s">
        <v>0</v>
      </c>
      <c r="G329" s="4">
        <v>0</v>
      </c>
      <c r="H329" s="4">
        <v>0</v>
      </c>
      <c r="I329" s="4">
        <v>0</v>
      </c>
      <c r="J329" s="4">
        <v>0</v>
      </c>
      <c r="K329" s="4">
        <v>0</v>
      </c>
      <c r="L329" s="42" t="s">
        <v>162</v>
      </c>
    </row>
    <row r="330" spans="1:12" ht="108" customHeight="1" x14ac:dyDescent="0.2">
      <c r="A330" s="46"/>
      <c r="B330" s="62"/>
      <c r="C330" s="45"/>
      <c r="D330" s="45"/>
      <c r="E330" s="46"/>
      <c r="F330" s="20" t="s">
        <v>1</v>
      </c>
      <c r="G330" s="4">
        <v>0</v>
      </c>
      <c r="H330" s="4">
        <v>0</v>
      </c>
      <c r="I330" s="4">
        <v>0</v>
      </c>
      <c r="J330" s="4">
        <v>0</v>
      </c>
      <c r="K330" s="4">
        <v>0</v>
      </c>
      <c r="L330" s="43"/>
    </row>
    <row r="331" spans="1:12" ht="97.5" customHeight="1" x14ac:dyDescent="0.2">
      <c r="A331" s="46"/>
      <c r="B331" s="62"/>
      <c r="C331" s="45"/>
      <c r="D331" s="45"/>
      <c r="E331" s="46"/>
      <c r="F331" s="20" t="s">
        <v>49</v>
      </c>
      <c r="G331" s="4">
        <v>0</v>
      </c>
      <c r="H331" s="4">
        <v>0</v>
      </c>
      <c r="I331" s="4">
        <v>0</v>
      </c>
      <c r="J331" s="4">
        <v>0</v>
      </c>
      <c r="K331" s="4">
        <v>0</v>
      </c>
      <c r="L331" s="43"/>
    </row>
    <row r="332" spans="1:12" ht="99" customHeight="1" x14ac:dyDescent="0.2">
      <c r="A332" s="46"/>
      <c r="B332" s="62"/>
      <c r="C332" s="45"/>
      <c r="D332" s="45"/>
      <c r="E332" s="46"/>
      <c r="F332" s="20" t="s">
        <v>48</v>
      </c>
      <c r="G332" s="4">
        <v>0</v>
      </c>
      <c r="H332" s="4">
        <v>0</v>
      </c>
      <c r="I332" s="4">
        <v>0</v>
      </c>
      <c r="J332" s="4">
        <v>0</v>
      </c>
      <c r="K332" s="4">
        <v>0</v>
      </c>
      <c r="L332" s="43"/>
    </row>
    <row r="333" spans="1:12" ht="84" customHeight="1" x14ac:dyDescent="0.2">
      <c r="A333" s="46"/>
      <c r="B333" s="62"/>
      <c r="C333" s="45"/>
      <c r="D333" s="45"/>
      <c r="E333" s="46"/>
      <c r="F333" s="23" t="s">
        <v>2</v>
      </c>
      <c r="G333" s="6">
        <v>0</v>
      </c>
      <c r="H333" s="6">
        <v>0</v>
      </c>
      <c r="I333" s="6">
        <v>0</v>
      </c>
      <c r="J333" s="6">
        <v>0</v>
      </c>
      <c r="K333" s="6">
        <v>0</v>
      </c>
      <c r="L333" s="43"/>
    </row>
    <row r="334" spans="1:12" ht="40.5" customHeight="1" x14ac:dyDescent="0.2">
      <c r="A334" s="53" t="s">
        <v>166</v>
      </c>
      <c r="B334" s="54"/>
      <c r="C334" s="54"/>
      <c r="D334" s="54"/>
      <c r="E334" s="54"/>
      <c r="F334" s="54"/>
      <c r="G334" s="54"/>
      <c r="H334" s="54"/>
      <c r="I334" s="54"/>
      <c r="J334" s="54"/>
      <c r="K334" s="54"/>
      <c r="L334" s="55"/>
    </row>
    <row r="335" spans="1:12" ht="15.75" customHeight="1" x14ac:dyDescent="0.2">
      <c r="A335" s="53" t="s">
        <v>129</v>
      </c>
      <c r="B335" s="54"/>
      <c r="C335" s="54"/>
      <c r="D335" s="54"/>
      <c r="E335" s="54"/>
      <c r="F335" s="54"/>
      <c r="G335" s="54"/>
      <c r="H335" s="54"/>
      <c r="I335" s="54"/>
      <c r="J335" s="54"/>
      <c r="K335" s="54"/>
      <c r="L335" s="55"/>
    </row>
    <row r="336" spans="1:12" ht="15" customHeight="1" x14ac:dyDescent="0.2">
      <c r="A336" s="36" t="s">
        <v>32</v>
      </c>
      <c r="B336" s="42" t="s">
        <v>167</v>
      </c>
      <c r="C336" s="39" t="s">
        <v>150</v>
      </c>
      <c r="D336" s="39" t="s">
        <v>190</v>
      </c>
      <c r="E336" s="36" t="s">
        <v>239</v>
      </c>
      <c r="F336" s="20" t="s">
        <v>0</v>
      </c>
      <c r="G336" s="4">
        <f>G337+G338+G339+G340</f>
        <v>2320</v>
      </c>
      <c r="H336" s="4">
        <f>H337+H338+H339+H340</f>
        <v>2652</v>
      </c>
      <c r="I336" s="4">
        <f>I337+I338+I339+I340</f>
        <v>0</v>
      </c>
      <c r="J336" s="4">
        <f>J337+J338+J339+J340</f>
        <v>0</v>
      </c>
      <c r="K336" s="4">
        <f>K337+K338+K339+K340</f>
        <v>0</v>
      </c>
      <c r="L336" s="39" t="s">
        <v>161</v>
      </c>
    </row>
    <row r="337" spans="1:12" ht="56.25" customHeight="1" x14ac:dyDescent="0.2">
      <c r="A337" s="37"/>
      <c r="B337" s="43"/>
      <c r="C337" s="40"/>
      <c r="D337" s="40"/>
      <c r="E337" s="37"/>
      <c r="F337" s="20" t="s">
        <v>1</v>
      </c>
      <c r="G337" s="4">
        <v>0</v>
      </c>
      <c r="H337" s="4">
        <v>0</v>
      </c>
      <c r="I337" s="4">
        <v>0</v>
      </c>
      <c r="J337" s="4">
        <v>0</v>
      </c>
      <c r="K337" s="4">
        <v>0</v>
      </c>
      <c r="L337" s="40"/>
    </row>
    <row r="338" spans="1:12" ht="53.25" customHeight="1" x14ac:dyDescent="0.2">
      <c r="A338" s="37"/>
      <c r="B338" s="43"/>
      <c r="C338" s="40"/>
      <c r="D338" s="40"/>
      <c r="E338" s="37"/>
      <c r="F338" s="20" t="s">
        <v>49</v>
      </c>
      <c r="G338" s="4">
        <v>2320</v>
      </c>
      <c r="H338" s="4">
        <v>2652</v>
      </c>
      <c r="I338" s="4">
        <v>0</v>
      </c>
      <c r="J338" s="4">
        <v>0</v>
      </c>
      <c r="K338" s="4">
        <v>0</v>
      </c>
      <c r="L338" s="40"/>
    </row>
    <row r="339" spans="1:12" ht="25.5" x14ac:dyDescent="0.2">
      <c r="A339" s="37"/>
      <c r="B339" s="43"/>
      <c r="C339" s="40"/>
      <c r="D339" s="40"/>
      <c r="E339" s="37"/>
      <c r="F339" s="20" t="s">
        <v>48</v>
      </c>
      <c r="G339" s="4">
        <v>0</v>
      </c>
      <c r="H339" s="4">
        <v>0</v>
      </c>
      <c r="I339" s="4">
        <v>0</v>
      </c>
      <c r="J339" s="4">
        <v>0</v>
      </c>
      <c r="K339" s="4">
        <v>0</v>
      </c>
      <c r="L339" s="40"/>
    </row>
    <row r="340" spans="1:12" x14ac:dyDescent="0.2">
      <c r="A340" s="38"/>
      <c r="B340" s="44"/>
      <c r="C340" s="41"/>
      <c r="D340" s="41"/>
      <c r="E340" s="38"/>
      <c r="F340" s="23" t="s">
        <v>2</v>
      </c>
      <c r="G340" s="6">
        <v>0</v>
      </c>
      <c r="H340" s="6">
        <v>0</v>
      </c>
      <c r="I340" s="6">
        <v>0</v>
      </c>
      <c r="J340" s="6">
        <v>0</v>
      </c>
      <c r="K340" s="4">
        <v>0</v>
      </c>
      <c r="L340" s="41"/>
    </row>
    <row r="341" spans="1:12" ht="25.5" customHeight="1" x14ac:dyDescent="0.2">
      <c r="A341" s="36" t="s">
        <v>33</v>
      </c>
      <c r="B341" s="42" t="s">
        <v>168</v>
      </c>
      <c r="C341" s="39" t="s">
        <v>139</v>
      </c>
      <c r="D341" s="39" t="s">
        <v>190</v>
      </c>
      <c r="E341" s="36" t="s">
        <v>152</v>
      </c>
      <c r="F341" s="20" t="s">
        <v>0</v>
      </c>
      <c r="G341" s="4">
        <v>0</v>
      </c>
      <c r="H341" s="4">
        <v>0</v>
      </c>
      <c r="I341" s="4">
        <v>0</v>
      </c>
      <c r="J341" s="4">
        <v>0</v>
      </c>
      <c r="K341" s="4">
        <v>0</v>
      </c>
      <c r="L341" s="42" t="s">
        <v>164</v>
      </c>
    </row>
    <row r="342" spans="1:12" ht="66.75" customHeight="1" x14ac:dyDescent="0.2">
      <c r="A342" s="37"/>
      <c r="B342" s="43"/>
      <c r="C342" s="40"/>
      <c r="D342" s="40"/>
      <c r="E342" s="37"/>
      <c r="F342" s="20" t="s">
        <v>1</v>
      </c>
      <c r="G342" s="4">
        <v>0</v>
      </c>
      <c r="H342" s="4">
        <v>0</v>
      </c>
      <c r="I342" s="4">
        <v>0</v>
      </c>
      <c r="J342" s="4">
        <v>0</v>
      </c>
      <c r="K342" s="4">
        <v>0</v>
      </c>
      <c r="L342" s="43"/>
    </row>
    <row r="343" spans="1:12" ht="60" customHeight="1" x14ac:dyDescent="0.2">
      <c r="A343" s="37"/>
      <c r="B343" s="43"/>
      <c r="C343" s="40"/>
      <c r="D343" s="40"/>
      <c r="E343" s="37"/>
      <c r="F343" s="20" t="s">
        <v>49</v>
      </c>
      <c r="G343" s="4">
        <v>0</v>
      </c>
      <c r="H343" s="4">
        <v>0</v>
      </c>
      <c r="I343" s="4">
        <v>0</v>
      </c>
      <c r="J343" s="4">
        <v>0</v>
      </c>
      <c r="K343" s="4">
        <v>0</v>
      </c>
      <c r="L343" s="43"/>
    </row>
    <row r="344" spans="1:12" ht="66" customHeight="1" x14ac:dyDescent="0.2">
      <c r="A344" s="37"/>
      <c r="B344" s="43"/>
      <c r="C344" s="40"/>
      <c r="D344" s="40"/>
      <c r="E344" s="37"/>
      <c r="F344" s="20" t="s">
        <v>48</v>
      </c>
      <c r="G344" s="4">
        <v>0</v>
      </c>
      <c r="H344" s="4">
        <v>0</v>
      </c>
      <c r="I344" s="4">
        <v>0</v>
      </c>
      <c r="J344" s="4">
        <v>0</v>
      </c>
      <c r="K344" s="4">
        <v>0</v>
      </c>
      <c r="L344" s="43"/>
    </row>
    <row r="345" spans="1:12" ht="72.75" customHeight="1" x14ac:dyDescent="0.2">
      <c r="A345" s="38"/>
      <c r="B345" s="44"/>
      <c r="C345" s="41"/>
      <c r="D345" s="41"/>
      <c r="E345" s="38"/>
      <c r="F345" s="20" t="s">
        <v>2</v>
      </c>
      <c r="G345" s="4">
        <v>0</v>
      </c>
      <c r="H345" s="4">
        <v>0</v>
      </c>
      <c r="I345" s="4">
        <v>0</v>
      </c>
      <c r="J345" s="4">
        <v>0</v>
      </c>
      <c r="K345" s="4">
        <v>0</v>
      </c>
      <c r="L345" s="44"/>
    </row>
    <row r="346" spans="1:12" x14ac:dyDescent="0.2">
      <c r="A346" s="59" t="s">
        <v>133</v>
      </c>
      <c r="B346" s="60"/>
      <c r="C346" s="60"/>
      <c r="D346" s="60"/>
      <c r="E346" s="60"/>
      <c r="F346" s="60"/>
      <c r="G346" s="60"/>
      <c r="H346" s="60"/>
      <c r="I346" s="60"/>
      <c r="J346" s="60"/>
      <c r="K346" s="60"/>
      <c r="L346" s="61"/>
    </row>
    <row r="347" spans="1:12" x14ac:dyDescent="0.2">
      <c r="A347" s="59" t="s">
        <v>134</v>
      </c>
      <c r="B347" s="60"/>
      <c r="C347" s="60"/>
      <c r="D347" s="60"/>
      <c r="E347" s="60"/>
      <c r="F347" s="60"/>
      <c r="G347" s="60"/>
      <c r="H347" s="60"/>
      <c r="I347" s="60"/>
      <c r="J347" s="60"/>
      <c r="K347" s="60"/>
      <c r="L347" s="61"/>
    </row>
    <row r="348" spans="1:12" ht="15.75" customHeight="1" x14ac:dyDescent="0.2">
      <c r="A348" s="36" t="s">
        <v>31</v>
      </c>
      <c r="B348" s="42" t="s">
        <v>56</v>
      </c>
      <c r="C348" s="39" t="s">
        <v>139</v>
      </c>
      <c r="D348" s="39" t="s">
        <v>190</v>
      </c>
      <c r="E348" s="36" t="s">
        <v>240</v>
      </c>
      <c r="F348" s="20" t="s">
        <v>0</v>
      </c>
      <c r="G348" s="4">
        <f t="shared" ref="G348:K352" si="11">G353+G358+G341</f>
        <v>0</v>
      </c>
      <c r="H348" s="4">
        <f t="shared" si="11"/>
        <v>2008.7999999999997</v>
      </c>
      <c r="I348" s="4">
        <f t="shared" si="11"/>
        <v>0</v>
      </c>
      <c r="J348" s="4">
        <f t="shared" si="11"/>
        <v>0</v>
      </c>
      <c r="K348" s="4">
        <f t="shared" si="11"/>
        <v>0</v>
      </c>
      <c r="L348" s="45" t="s">
        <v>144</v>
      </c>
    </row>
    <row r="349" spans="1:12" ht="38.25" x14ac:dyDescent="0.2">
      <c r="A349" s="37"/>
      <c r="B349" s="43"/>
      <c r="C349" s="40"/>
      <c r="D349" s="40"/>
      <c r="E349" s="37"/>
      <c r="F349" s="20" t="s">
        <v>1</v>
      </c>
      <c r="G349" s="4">
        <f t="shared" si="11"/>
        <v>0</v>
      </c>
      <c r="H349" s="4">
        <f>H354</f>
        <v>1378.04</v>
      </c>
      <c r="I349" s="4">
        <f t="shared" si="11"/>
        <v>0</v>
      </c>
      <c r="J349" s="4">
        <f t="shared" si="11"/>
        <v>0</v>
      </c>
      <c r="K349" s="4">
        <v>0</v>
      </c>
      <c r="L349" s="45"/>
    </row>
    <row r="350" spans="1:12" ht="38.25" x14ac:dyDescent="0.2">
      <c r="A350" s="37"/>
      <c r="B350" s="43"/>
      <c r="C350" s="40"/>
      <c r="D350" s="40"/>
      <c r="E350" s="37"/>
      <c r="F350" s="20" t="s">
        <v>49</v>
      </c>
      <c r="G350" s="4">
        <f t="shared" si="11"/>
        <v>0</v>
      </c>
      <c r="H350" s="4">
        <f>H355</f>
        <v>28.12</v>
      </c>
      <c r="I350" s="4">
        <f t="shared" si="11"/>
        <v>0</v>
      </c>
      <c r="J350" s="4">
        <f t="shared" si="11"/>
        <v>0</v>
      </c>
      <c r="K350" s="4">
        <v>0</v>
      </c>
      <c r="L350" s="45"/>
    </row>
    <row r="351" spans="1:12" ht="15" customHeight="1" x14ac:dyDescent="0.2">
      <c r="A351" s="37"/>
      <c r="B351" s="43"/>
      <c r="C351" s="40"/>
      <c r="D351" s="40"/>
      <c r="E351" s="37"/>
      <c r="F351" s="20" t="s">
        <v>48</v>
      </c>
      <c r="G351" s="4">
        <f t="shared" si="11"/>
        <v>0</v>
      </c>
      <c r="H351" s="4">
        <f t="shared" si="11"/>
        <v>602.64</v>
      </c>
      <c r="I351" s="4">
        <f t="shared" si="11"/>
        <v>0</v>
      </c>
      <c r="J351" s="4">
        <f t="shared" si="11"/>
        <v>0</v>
      </c>
      <c r="K351" s="4">
        <f t="shared" si="11"/>
        <v>0</v>
      </c>
      <c r="L351" s="45"/>
    </row>
    <row r="352" spans="1:12" x14ac:dyDescent="0.2">
      <c r="A352" s="38"/>
      <c r="B352" s="44"/>
      <c r="C352" s="41"/>
      <c r="D352" s="41"/>
      <c r="E352" s="38"/>
      <c r="F352" s="20" t="s">
        <v>2</v>
      </c>
      <c r="G352" s="4">
        <f t="shared" si="11"/>
        <v>0</v>
      </c>
      <c r="H352" s="4">
        <f t="shared" si="11"/>
        <v>0</v>
      </c>
      <c r="I352" s="4">
        <f t="shared" si="11"/>
        <v>0</v>
      </c>
      <c r="J352" s="4">
        <f t="shared" si="11"/>
        <v>0</v>
      </c>
      <c r="K352" s="4">
        <v>0</v>
      </c>
      <c r="L352" s="45"/>
    </row>
    <row r="353" spans="1:12" ht="30" customHeight="1" x14ac:dyDescent="0.2">
      <c r="A353" s="36" t="s">
        <v>32</v>
      </c>
      <c r="B353" s="42" t="s">
        <v>101</v>
      </c>
      <c r="C353" s="39" t="s">
        <v>139</v>
      </c>
      <c r="D353" s="39" t="s">
        <v>190</v>
      </c>
      <c r="E353" s="36" t="s">
        <v>240</v>
      </c>
      <c r="F353" s="20" t="s">
        <v>0</v>
      </c>
      <c r="G353" s="4">
        <f>G354+G355+G356+G357</f>
        <v>0</v>
      </c>
      <c r="H353" s="4">
        <f>H354+H355+H356+H357</f>
        <v>2008.7999999999997</v>
      </c>
      <c r="I353" s="4">
        <f>I354+I355+I356+I357</f>
        <v>0</v>
      </c>
      <c r="J353" s="4">
        <f>J354+J355+J356+J357</f>
        <v>0</v>
      </c>
      <c r="K353" s="4">
        <f>K354+K355+K356+K357</f>
        <v>0</v>
      </c>
      <c r="L353" s="45"/>
    </row>
    <row r="354" spans="1:12" ht="54.75" customHeight="1" x14ac:dyDescent="0.2">
      <c r="A354" s="37"/>
      <c r="B354" s="43"/>
      <c r="C354" s="40"/>
      <c r="D354" s="40"/>
      <c r="E354" s="37"/>
      <c r="F354" s="20" t="s">
        <v>1</v>
      </c>
      <c r="G354" s="4">
        <v>0</v>
      </c>
      <c r="H354" s="4">
        <v>1378.04</v>
      </c>
      <c r="I354" s="4">
        <v>0</v>
      </c>
      <c r="J354" s="4">
        <v>0</v>
      </c>
      <c r="K354" s="4">
        <v>0</v>
      </c>
      <c r="L354" s="45"/>
    </row>
    <row r="355" spans="1:12" ht="38.25" x14ac:dyDescent="0.2">
      <c r="A355" s="37"/>
      <c r="B355" s="43"/>
      <c r="C355" s="40"/>
      <c r="D355" s="40"/>
      <c r="E355" s="37"/>
      <c r="F355" s="20" t="s">
        <v>49</v>
      </c>
      <c r="G355" s="4">
        <v>0</v>
      </c>
      <c r="H355" s="4">
        <v>28.12</v>
      </c>
      <c r="I355" s="4">
        <v>0</v>
      </c>
      <c r="J355" s="4">
        <v>0</v>
      </c>
      <c r="K355" s="4">
        <v>0</v>
      </c>
      <c r="L355" s="45"/>
    </row>
    <row r="356" spans="1:12" ht="25.5" x14ac:dyDescent="0.2">
      <c r="A356" s="37"/>
      <c r="B356" s="43"/>
      <c r="C356" s="40"/>
      <c r="D356" s="40"/>
      <c r="E356" s="37"/>
      <c r="F356" s="20" t="s">
        <v>48</v>
      </c>
      <c r="G356" s="4">
        <v>0</v>
      </c>
      <c r="H356" s="4">
        <f>559.15+43.49</f>
        <v>602.64</v>
      </c>
      <c r="I356" s="4">
        <v>0</v>
      </c>
      <c r="J356" s="4">
        <v>0</v>
      </c>
      <c r="K356" s="4">
        <v>0</v>
      </c>
      <c r="L356" s="45"/>
    </row>
    <row r="357" spans="1:12" ht="51" customHeight="1" x14ac:dyDescent="0.2">
      <c r="A357" s="38"/>
      <c r="B357" s="44"/>
      <c r="C357" s="41"/>
      <c r="D357" s="41"/>
      <c r="E357" s="38"/>
      <c r="F357" s="20" t="s">
        <v>2</v>
      </c>
      <c r="G357" s="4">
        <v>0</v>
      </c>
      <c r="H357" s="4">
        <v>0</v>
      </c>
      <c r="I357" s="4">
        <v>0</v>
      </c>
      <c r="J357" s="4">
        <v>0</v>
      </c>
      <c r="K357" s="4">
        <v>0</v>
      </c>
      <c r="L357" s="45"/>
    </row>
    <row r="358" spans="1:12" ht="17.25" customHeight="1" x14ac:dyDescent="0.2">
      <c r="A358" s="36" t="s">
        <v>33</v>
      </c>
      <c r="B358" s="42" t="s">
        <v>75</v>
      </c>
      <c r="C358" s="39" t="s">
        <v>139</v>
      </c>
      <c r="D358" s="39" t="s">
        <v>190</v>
      </c>
      <c r="E358" s="36" t="s">
        <v>163</v>
      </c>
      <c r="F358" s="20" t="s">
        <v>0</v>
      </c>
      <c r="G358" s="4">
        <v>0</v>
      </c>
      <c r="H358" s="4">
        <v>0</v>
      </c>
      <c r="I358" s="4">
        <v>0</v>
      </c>
      <c r="J358" s="4">
        <v>0</v>
      </c>
      <c r="K358" s="4">
        <v>0</v>
      </c>
      <c r="L358" s="45"/>
    </row>
    <row r="359" spans="1:12" ht="38.25" x14ac:dyDescent="0.2">
      <c r="A359" s="37"/>
      <c r="B359" s="43"/>
      <c r="C359" s="40"/>
      <c r="D359" s="40"/>
      <c r="E359" s="37"/>
      <c r="F359" s="20" t="s">
        <v>1</v>
      </c>
      <c r="G359" s="4">
        <v>0</v>
      </c>
      <c r="H359" s="4">
        <v>0</v>
      </c>
      <c r="I359" s="4">
        <v>0</v>
      </c>
      <c r="J359" s="4">
        <v>0</v>
      </c>
      <c r="K359" s="4">
        <v>0</v>
      </c>
      <c r="L359" s="45"/>
    </row>
    <row r="360" spans="1:12" ht="38.25" x14ac:dyDescent="0.2">
      <c r="A360" s="37"/>
      <c r="B360" s="43"/>
      <c r="C360" s="40"/>
      <c r="D360" s="40"/>
      <c r="E360" s="37"/>
      <c r="F360" s="20" t="s">
        <v>49</v>
      </c>
      <c r="G360" s="4">
        <v>0</v>
      </c>
      <c r="H360" s="4">
        <v>0</v>
      </c>
      <c r="I360" s="4">
        <v>0</v>
      </c>
      <c r="J360" s="4">
        <v>0</v>
      </c>
      <c r="K360" s="4">
        <v>0</v>
      </c>
      <c r="L360" s="45"/>
    </row>
    <row r="361" spans="1:12" ht="25.5" x14ac:dyDescent="0.2">
      <c r="A361" s="37"/>
      <c r="B361" s="43"/>
      <c r="C361" s="40"/>
      <c r="D361" s="40"/>
      <c r="E361" s="37"/>
      <c r="F361" s="20" t="s">
        <v>48</v>
      </c>
      <c r="G361" s="4">
        <v>0</v>
      </c>
      <c r="H361" s="4">
        <v>0</v>
      </c>
      <c r="I361" s="4">
        <v>0</v>
      </c>
      <c r="J361" s="4">
        <v>0</v>
      </c>
      <c r="K361" s="4">
        <v>0</v>
      </c>
      <c r="L361" s="45"/>
    </row>
    <row r="362" spans="1:12" x14ac:dyDescent="0.2">
      <c r="A362" s="38"/>
      <c r="B362" s="44"/>
      <c r="C362" s="41"/>
      <c r="D362" s="41"/>
      <c r="E362" s="38"/>
      <c r="F362" s="20" t="s">
        <v>2</v>
      </c>
      <c r="G362" s="4">
        <v>0</v>
      </c>
      <c r="H362" s="4">
        <v>0</v>
      </c>
      <c r="I362" s="4">
        <v>0</v>
      </c>
      <c r="J362" s="4">
        <v>0</v>
      </c>
      <c r="K362" s="4">
        <v>0</v>
      </c>
      <c r="L362" s="45"/>
    </row>
    <row r="363" spans="1:12" ht="17.25" customHeight="1" x14ac:dyDescent="0.2">
      <c r="A363" s="36" t="s">
        <v>34</v>
      </c>
      <c r="B363" s="42" t="s">
        <v>102</v>
      </c>
      <c r="C363" s="39" t="s">
        <v>139</v>
      </c>
      <c r="D363" s="39" t="s">
        <v>190</v>
      </c>
      <c r="E363" s="36" t="s">
        <v>151</v>
      </c>
      <c r="F363" s="20" t="s">
        <v>0</v>
      </c>
      <c r="G363" s="4">
        <f t="shared" ref="G363:K365" si="12">G368</f>
        <v>594.99</v>
      </c>
      <c r="H363" s="4">
        <f t="shared" si="12"/>
        <v>2498.9499999999998</v>
      </c>
      <c r="I363" s="4">
        <f t="shared" si="12"/>
        <v>0</v>
      </c>
      <c r="J363" s="4">
        <f t="shared" si="12"/>
        <v>0</v>
      </c>
      <c r="K363" s="4">
        <f t="shared" si="12"/>
        <v>0</v>
      </c>
      <c r="L363" s="56" t="s">
        <v>148</v>
      </c>
    </row>
    <row r="364" spans="1:12" ht="48.75" customHeight="1" x14ac:dyDescent="0.2">
      <c r="A364" s="37"/>
      <c r="B364" s="43"/>
      <c r="C364" s="40"/>
      <c r="D364" s="40"/>
      <c r="E364" s="37"/>
      <c r="F364" s="20" t="s">
        <v>1</v>
      </c>
      <c r="G364" s="4">
        <f t="shared" si="12"/>
        <v>583.09</v>
      </c>
      <c r="H364" s="4">
        <f t="shared" si="12"/>
        <v>2448.9699999999998</v>
      </c>
      <c r="I364" s="4">
        <f t="shared" si="12"/>
        <v>0</v>
      </c>
      <c r="J364" s="4">
        <f t="shared" si="12"/>
        <v>0</v>
      </c>
      <c r="K364" s="4">
        <f t="shared" si="12"/>
        <v>0</v>
      </c>
      <c r="L364" s="57"/>
    </row>
    <row r="365" spans="1:12" ht="53.25" customHeight="1" x14ac:dyDescent="0.2">
      <c r="A365" s="37"/>
      <c r="B365" s="43"/>
      <c r="C365" s="40"/>
      <c r="D365" s="40"/>
      <c r="E365" s="37"/>
      <c r="F365" s="20" t="s">
        <v>49</v>
      </c>
      <c r="G365" s="4">
        <f t="shared" si="12"/>
        <v>11.899999999999977</v>
      </c>
      <c r="H365" s="4">
        <f t="shared" si="12"/>
        <v>49.98</v>
      </c>
      <c r="I365" s="4">
        <f t="shared" si="12"/>
        <v>0</v>
      </c>
      <c r="J365" s="4">
        <f t="shared" si="12"/>
        <v>0</v>
      </c>
      <c r="K365" s="4">
        <f t="shared" si="12"/>
        <v>0</v>
      </c>
      <c r="L365" s="57"/>
    </row>
    <row r="366" spans="1:12" ht="25.5" x14ac:dyDescent="0.2">
      <c r="A366" s="37"/>
      <c r="B366" s="43"/>
      <c r="C366" s="40"/>
      <c r="D366" s="40"/>
      <c r="E366" s="37"/>
      <c r="F366" s="20" t="s">
        <v>48</v>
      </c>
      <c r="G366" s="4">
        <v>0</v>
      </c>
      <c r="H366" s="4">
        <v>0</v>
      </c>
      <c r="I366" s="4">
        <v>0</v>
      </c>
      <c r="J366" s="4">
        <v>0</v>
      </c>
      <c r="K366" s="4">
        <v>0</v>
      </c>
      <c r="L366" s="57"/>
    </row>
    <row r="367" spans="1:12" x14ac:dyDescent="0.2">
      <c r="A367" s="38"/>
      <c r="B367" s="44"/>
      <c r="C367" s="41"/>
      <c r="D367" s="41"/>
      <c r="E367" s="38"/>
      <c r="F367" s="20" t="s">
        <v>2</v>
      </c>
      <c r="G367" s="4">
        <v>0</v>
      </c>
      <c r="H367" s="4">
        <v>0</v>
      </c>
      <c r="I367" s="4">
        <v>0</v>
      </c>
      <c r="J367" s="4">
        <v>0</v>
      </c>
      <c r="K367" s="4">
        <v>0</v>
      </c>
      <c r="L367" s="57"/>
    </row>
    <row r="368" spans="1:12" ht="18.75" customHeight="1" x14ac:dyDescent="0.2">
      <c r="A368" s="36" t="s">
        <v>35</v>
      </c>
      <c r="B368" s="42" t="s">
        <v>293</v>
      </c>
      <c r="C368" s="39" t="s">
        <v>139</v>
      </c>
      <c r="D368" s="39" t="s">
        <v>190</v>
      </c>
      <c r="E368" s="36" t="s">
        <v>241</v>
      </c>
      <c r="F368" s="20" t="s">
        <v>0</v>
      </c>
      <c r="G368" s="4">
        <f>G369+G370</f>
        <v>594.99</v>
      </c>
      <c r="H368" s="4">
        <f>H369+H370</f>
        <v>2498.9499999999998</v>
      </c>
      <c r="I368" s="4">
        <v>0</v>
      </c>
      <c r="J368" s="4">
        <v>0</v>
      </c>
      <c r="K368" s="4">
        <f>K369+K370+K371+K372</f>
        <v>0</v>
      </c>
      <c r="L368" s="57"/>
    </row>
    <row r="369" spans="1:12" ht="51" customHeight="1" x14ac:dyDescent="0.2">
      <c r="A369" s="37"/>
      <c r="B369" s="43"/>
      <c r="C369" s="40"/>
      <c r="D369" s="40"/>
      <c r="E369" s="37"/>
      <c r="F369" s="20" t="s">
        <v>1</v>
      </c>
      <c r="G369" s="4">
        <v>583.09</v>
      </c>
      <c r="H369" s="4">
        <v>2448.9699999999998</v>
      </c>
      <c r="I369" s="4">
        <v>0</v>
      </c>
      <c r="J369" s="4">
        <v>0</v>
      </c>
      <c r="K369" s="4">
        <v>0</v>
      </c>
      <c r="L369" s="57"/>
    </row>
    <row r="370" spans="1:12" ht="48" customHeight="1" x14ac:dyDescent="0.2">
      <c r="A370" s="37"/>
      <c r="B370" s="43"/>
      <c r="C370" s="40"/>
      <c r="D370" s="40"/>
      <c r="E370" s="37"/>
      <c r="F370" s="20" t="s">
        <v>49</v>
      </c>
      <c r="G370" s="4">
        <f>594.99-583.09</f>
        <v>11.899999999999977</v>
      </c>
      <c r="H370" s="4">
        <v>49.98</v>
      </c>
      <c r="I370" s="4">
        <v>0</v>
      </c>
      <c r="J370" s="4">
        <v>0</v>
      </c>
      <c r="K370" s="4">
        <v>0</v>
      </c>
      <c r="L370" s="57"/>
    </row>
    <row r="371" spans="1:12" ht="25.5" x14ac:dyDescent="0.2">
      <c r="A371" s="37"/>
      <c r="B371" s="43"/>
      <c r="C371" s="40"/>
      <c r="D371" s="40"/>
      <c r="E371" s="37"/>
      <c r="F371" s="20" t="s">
        <v>48</v>
      </c>
      <c r="G371" s="4">
        <v>0</v>
      </c>
      <c r="H371" s="4">
        <v>0</v>
      </c>
      <c r="I371" s="4">
        <v>0</v>
      </c>
      <c r="J371" s="4">
        <v>0</v>
      </c>
      <c r="K371" s="4">
        <v>0</v>
      </c>
      <c r="L371" s="57"/>
    </row>
    <row r="372" spans="1:12" x14ac:dyDescent="0.2">
      <c r="A372" s="38"/>
      <c r="B372" s="44"/>
      <c r="C372" s="41"/>
      <c r="D372" s="41"/>
      <c r="E372" s="38"/>
      <c r="F372" s="20" t="s">
        <v>2</v>
      </c>
      <c r="G372" s="4">
        <v>0</v>
      </c>
      <c r="H372" s="4">
        <v>0</v>
      </c>
      <c r="I372" s="4">
        <v>0</v>
      </c>
      <c r="J372" s="4">
        <v>0</v>
      </c>
      <c r="K372" s="4">
        <v>0</v>
      </c>
      <c r="L372" s="58"/>
    </row>
    <row r="373" spans="1:12" x14ac:dyDescent="0.2">
      <c r="A373" s="36" t="s">
        <v>282</v>
      </c>
      <c r="B373" s="42" t="s">
        <v>292</v>
      </c>
      <c r="C373" s="39" t="s">
        <v>139</v>
      </c>
      <c r="D373" s="39" t="s">
        <v>276</v>
      </c>
      <c r="E373" s="36" t="s">
        <v>277</v>
      </c>
      <c r="F373" s="20" t="s">
        <v>0</v>
      </c>
      <c r="G373" s="6">
        <f>G374+G375+G376+G377</f>
        <v>0</v>
      </c>
      <c r="H373" s="6">
        <f>H374+H375+H376+H377</f>
        <v>0</v>
      </c>
      <c r="I373" s="6">
        <f>I374+I375+I376+I377</f>
        <v>45408.009999999995</v>
      </c>
      <c r="J373" s="6">
        <f>J374+J375+J376+J377</f>
        <v>43356.58</v>
      </c>
      <c r="K373" s="6">
        <f>K374+K375+K376+K377</f>
        <v>43888.05</v>
      </c>
      <c r="L373" s="39"/>
    </row>
    <row r="374" spans="1:12" ht="38.25" x14ac:dyDescent="0.2">
      <c r="A374" s="37"/>
      <c r="B374" s="43"/>
      <c r="C374" s="40"/>
      <c r="D374" s="40"/>
      <c r="E374" s="37"/>
      <c r="F374" s="20" t="s">
        <v>1</v>
      </c>
      <c r="G374" s="6">
        <f t="shared" ref="G374:K375" si="13">G379+G384+G389+G394</f>
        <v>0</v>
      </c>
      <c r="H374" s="6">
        <f t="shared" si="13"/>
        <v>0</v>
      </c>
      <c r="I374" s="6">
        <f>I379+I384+I389+I394</f>
        <v>42055.869999999995</v>
      </c>
      <c r="J374" s="6">
        <f t="shared" si="13"/>
        <v>43303.64</v>
      </c>
      <c r="K374" s="6">
        <f t="shared" si="13"/>
        <v>43834.16</v>
      </c>
      <c r="L374" s="40"/>
    </row>
    <row r="375" spans="1:12" ht="38.25" x14ac:dyDescent="0.2">
      <c r="A375" s="37"/>
      <c r="B375" s="43"/>
      <c r="C375" s="40"/>
      <c r="D375" s="40"/>
      <c r="E375" s="37"/>
      <c r="F375" s="20" t="s">
        <v>49</v>
      </c>
      <c r="G375" s="6">
        <f t="shared" si="13"/>
        <v>0</v>
      </c>
      <c r="H375" s="6">
        <f t="shared" si="13"/>
        <v>0</v>
      </c>
      <c r="I375" s="6">
        <f>I380+I385+I390+I395</f>
        <v>3352.14</v>
      </c>
      <c r="J375" s="6">
        <f t="shared" si="13"/>
        <v>52.94</v>
      </c>
      <c r="K375" s="6">
        <f t="shared" si="13"/>
        <v>53.89</v>
      </c>
      <c r="L375" s="40"/>
    </row>
    <row r="376" spans="1:12" ht="25.5" x14ac:dyDescent="0.2">
      <c r="A376" s="37"/>
      <c r="B376" s="43"/>
      <c r="C376" s="40"/>
      <c r="D376" s="40"/>
      <c r="E376" s="37"/>
      <c r="F376" s="20" t="s">
        <v>48</v>
      </c>
      <c r="G376" s="6">
        <v>0</v>
      </c>
      <c r="H376" s="6">
        <v>0</v>
      </c>
      <c r="I376" s="6">
        <v>0</v>
      </c>
      <c r="J376" s="6">
        <v>0</v>
      </c>
      <c r="K376" s="6">
        <v>0</v>
      </c>
      <c r="L376" s="40"/>
    </row>
    <row r="377" spans="1:12" x14ac:dyDescent="0.2">
      <c r="A377" s="38"/>
      <c r="B377" s="44"/>
      <c r="C377" s="41"/>
      <c r="D377" s="41"/>
      <c r="E377" s="38"/>
      <c r="F377" s="20" t="s">
        <v>2</v>
      </c>
      <c r="G377" s="6">
        <v>0</v>
      </c>
      <c r="H377" s="6">
        <v>0</v>
      </c>
      <c r="I377" s="6">
        <v>0</v>
      </c>
      <c r="J377" s="6">
        <v>0</v>
      </c>
      <c r="K377" s="6">
        <v>0</v>
      </c>
      <c r="L377" s="40"/>
    </row>
    <row r="378" spans="1:12" x14ac:dyDescent="0.2">
      <c r="A378" s="36" t="s">
        <v>284</v>
      </c>
      <c r="B378" s="42" t="s">
        <v>283</v>
      </c>
      <c r="C378" s="39" t="s">
        <v>139</v>
      </c>
      <c r="D378" s="39" t="s">
        <v>276</v>
      </c>
      <c r="E378" s="36" t="s">
        <v>278</v>
      </c>
      <c r="F378" s="20" t="s">
        <v>0</v>
      </c>
      <c r="G378" s="6">
        <v>0</v>
      </c>
      <c r="H378" s="6">
        <v>0</v>
      </c>
      <c r="I378" s="6">
        <f>I379+I380+I381+I382</f>
        <v>1054.6199999999999</v>
      </c>
      <c r="J378" s="6">
        <f>J379+J380+J381+J382</f>
        <v>1054.6199999999999</v>
      </c>
      <c r="K378" s="6">
        <f>K379+K380+K381+K382</f>
        <v>1054.6199999999999</v>
      </c>
      <c r="L378" s="40"/>
    </row>
    <row r="379" spans="1:12" ht="38.25" x14ac:dyDescent="0.2">
      <c r="A379" s="37"/>
      <c r="B379" s="43"/>
      <c r="C379" s="40"/>
      <c r="D379" s="40"/>
      <c r="E379" s="37"/>
      <c r="F379" s="20" t="s">
        <v>1</v>
      </c>
      <c r="G379" s="6">
        <v>0</v>
      </c>
      <c r="H379" s="6">
        <v>0</v>
      </c>
      <c r="I379" s="6">
        <v>1054.6199999999999</v>
      </c>
      <c r="J379" s="6">
        <v>1054.6199999999999</v>
      </c>
      <c r="K379" s="6">
        <v>1054.6199999999999</v>
      </c>
      <c r="L379" s="40"/>
    </row>
    <row r="380" spans="1:12" ht="38.25" x14ac:dyDescent="0.2">
      <c r="A380" s="37"/>
      <c r="B380" s="43"/>
      <c r="C380" s="40"/>
      <c r="D380" s="40"/>
      <c r="E380" s="37"/>
      <c r="F380" s="20" t="s">
        <v>49</v>
      </c>
      <c r="G380" s="6">
        <v>0</v>
      </c>
      <c r="H380" s="6">
        <v>0</v>
      </c>
      <c r="I380" s="6">
        <v>0</v>
      </c>
      <c r="J380" s="6">
        <v>0</v>
      </c>
      <c r="K380" s="6">
        <v>0</v>
      </c>
      <c r="L380" s="40"/>
    </row>
    <row r="381" spans="1:12" ht="25.5" x14ac:dyDescent="0.2">
      <c r="A381" s="37"/>
      <c r="B381" s="43"/>
      <c r="C381" s="40"/>
      <c r="D381" s="40"/>
      <c r="E381" s="37"/>
      <c r="F381" s="20" t="s">
        <v>48</v>
      </c>
      <c r="G381" s="6">
        <v>0</v>
      </c>
      <c r="H381" s="6">
        <v>0</v>
      </c>
      <c r="I381" s="6">
        <v>0</v>
      </c>
      <c r="J381" s="6">
        <v>0</v>
      </c>
      <c r="K381" s="6">
        <v>0</v>
      </c>
      <c r="L381" s="40"/>
    </row>
    <row r="382" spans="1:12" x14ac:dyDescent="0.2">
      <c r="A382" s="38"/>
      <c r="B382" s="44"/>
      <c r="C382" s="41"/>
      <c r="D382" s="41"/>
      <c r="E382" s="38"/>
      <c r="F382" s="20" t="s">
        <v>2</v>
      </c>
      <c r="G382" s="6">
        <v>0</v>
      </c>
      <c r="H382" s="6">
        <v>0</v>
      </c>
      <c r="I382" s="6">
        <v>0</v>
      </c>
      <c r="J382" s="6">
        <v>0</v>
      </c>
      <c r="K382" s="6">
        <v>0</v>
      </c>
      <c r="L382" s="40"/>
    </row>
    <row r="383" spans="1:12" x14ac:dyDescent="0.2">
      <c r="A383" s="36" t="s">
        <v>285</v>
      </c>
      <c r="B383" s="42" t="s">
        <v>286</v>
      </c>
      <c r="C383" s="39" t="s">
        <v>139</v>
      </c>
      <c r="D383" s="39" t="s">
        <v>276</v>
      </c>
      <c r="E383" s="36" t="s">
        <v>279</v>
      </c>
      <c r="F383" s="20" t="s">
        <v>0</v>
      </c>
      <c r="G383" s="6">
        <v>0</v>
      </c>
      <c r="H383" s="6">
        <v>0</v>
      </c>
      <c r="I383" s="6">
        <f>I384+I385</f>
        <v>2607.19</v>
      </c>
      <c r="J383" s="6">
        <f>J384+J385</f>
        <v>2646.76</v>
      </c>
      <c r="K383" s="6">
        <f>K384+K385</f>
        <v>2694.6299999999997</v>
      </c>
      <c r="L383" s="40"/>
    </row>
    <row r="384" spans="1:12" ht="38.25" x14ac:dyDescent="0.2">
      <c r="A384" s="37"/>
      <c r="B384" s="43"/>
      <c r="C384" s="40"/>
      <c r="D384" s="40"/>
      <c r="E384" s="37"/>
      <c r="F384" s="20" t="s">
        <v>1</v>
      </c>
      <c r="G384" s="6">
        <v>0</v>
      </c>
      <c r="H384" s="6">
        <v>0</v>
      </c>
      <c r="I384" s="6">
        <v>2555.0500000000002</v>
      </c>
      <c r="J384" s="6">
        <v>2593.8200000000002</v>
      </c>
      <c r="K384" s="6">
        <v>2640.74</v>
      </c>
      <c r="L384" s="40"/>
    </row>
    <row r="385" spans="1:12" ht="38.25" x14ac:dyDescent="0.2">
      <c r="A385" s="37"/>
      <c r="B385" s="43"/>
      <c r="C385" s="40"/>
      <c r="D385" s="40"/>
      <c r="E385" s="37"/>
      <c r="F385" s="20" t="s">
        <v>49</v>
      </c>
      <c r="G385" s="6">
        <v>0</v>
      </c>
      <c r="H385" s="6">
        <v>0</v>
      </c>
      <c r="I385" s="6">
        <v>52.14</v>
      </c>
      <c r="J385" s="6">
        <v>52.94</v>
      </c>
      <c r="K385" s="6">
        <v>53.89</v>
      </c>
      <c r="L385" s="40"/>
    </row>
    <row r="386" spans="1:12" ht="25.5" x14ac:dyDescent="0.2">
      <c r="A386" s="37"/>
      <c r="B386" s="43"/>
      <c r="C386" s="40"/>
      <c r="D386" s="40"/>
      <c r="E386" s="37"/>
      <c r="F386" s="20" t="s">
        <v>48</v>
      </c>
      <c r="G386" s="6">
        <v>0</v>
      </c>
      <c r="H386" s="6">
        <v>0</v>
      </c>
      <c r="I386" s="6">
        <v>0</v>
      </c>
      <c r="J386" s="6">
        <v>0</v>
      </c>
      <c r="K386" s="6">
        <v>0</v>
      </c>
      <c r="L386" s="40"/>
    </row>
    <row r="387" spans="1:12" x14ac:dyDescent="0.2">
      <c r="A387" s="38"/>
      <c r="B387" s="44"/>
      <c r="C387" s="41"/>
      <c r="D387" s="41"/>
      <c r="E387" s="38"/>
      <c r="F387" s="20" t="s">
        <v>2</v>
      </c>
      <c r="G387" s="6">
        <v>0</v>
      </c>
      <c r="H387" s="6">
        <v>0</v>
      </c>
      <c r="I387" s="6">
        <v>0</v>
      </c>
      <c r="J387" s="6">
        <v>0</v>
      </c>
      <c r="K387" s="6">
        <v>0</v>
      </c>
      <c r="L387" s="40"/>
    </row>
    <row r="388" spans="1:12" x14ac:dyDescent="0.2">
      <c r="A388" s="36" t="s">
        <v>287</v>
      </c>
      <c r="B388" s="42" t="s">
        <v>288</v>
      </c>
      <c r="C388" s="39" t="s">
        <v>139</v>
      </c>
      <c r="D388" s="39" t="s">
        <v>276</v>
      </c>
      <c r="E388" s="36" t="s">
        <v>280</v>
      </c>
      <c r="F388" s="20" t="s">
        <v>0</v>
      </c>
      <c r="G388" s="6">
        <v>0</v>
      </c>
      <c r="H388" s="6">
        <v>0</v>
      </c>
      <c r="I388" s="6">
        <f>I389</f>
        <v>38446.199999999997</v>
      </c>
      <c r="J388" s="6">
        <f>J389</f>
        <v>39655.199999999997</v>
      </c>
      <c r="K388" s="6">
        <f>K389</f>
        <v>40138.800000000003</v>
      </c>
      <c r="L388" s="40"/>
    </row>
    <row r="389" spans="1:12" ht="38.25" x14ac:dyDescent="0.2">
      <c r="A389" s="37"/>
      <c r="B389" s="43"/>
      <c r="C389" s="40"/>
      <c r="D389" s="40"/>
      <c r="E389" s="37"/>
      <c r="F389" s="20" t="s">
        <v>1</v>
      </c>
      <c r="G389" s="6">
        <v>0</v>
      </c>
      <c r="H389" s="6">
        <v>0</v>
      </c>
      <c r="I389" s="6">
        <v>38446.199999999997</v>
      </c>
      <c r="J389" s="6">
        <v>39655.199999999997</v>
      </c>
      <c r="K389" s="6">
        <v>40138.800000000003</v>
      </c>
      <c r="L389" s="40"/>
    </row>
    <row r="390" spans="1:12" ht="38.25" x14ac:dyDescent="0.2">
      <c r="A390" s="37"/>
      <c r="B390" s="43"/>
      <c r="C390" s="40"/>
      <c r="D390" s="40"/>
      <c r="E390" s="37"/>
      <c r="F390" s="20" t="s">
        <v>49</v>
      </c>
      <c r="G390" s="6">
        <v>0</v>
      </c>
      <c r="H390" s="6">
        <v>0</v>
      </c>
      <c r="I390" s="6">
        <v>0</v>
      </c>
      <c r="J390" s="6">
        <v>0</v>
      </c>
      <c r="K390" s="6">
        <v>0</v>
      </c>
      <c r="L390" s="40"/>
    </row>
    <row r="391" spans="1:12" ht="25.5" x14ac:dyDescent="0.2">
      <c r="A391" s="37"/>
      <c r="B391" s="43"/>
      <c r="C391" s="40"/>
      <c r="D391" s="40"/>
      <c r="E391" s="37"/>
      <c r="F391" s="20" t="s">
        <v>48</v>
      </c>
      <c r="G391" s="6">
        <v>0</v>
      </c>
      <c r="H391" s="6">
        <v>0</v>
      </c>
      <c r="I391" s="6">
        <v>0</v>
      </c>
      <c r="J391" s="6">
        <v>0</v>
      </c>
      <c r="K391" s="6">
        <v>0</v>
      </c>
      <c r="L391" s="40"/>
    </row>
    <row r="392" spans="1:12" x14ac:dyDescent="0.2">
      <c r="A392" s="38"/>
      <c r="B392" s="44"/>
      <c r="C392" s="41"/>
      <c r="D392" s="41"/>
      <c r="E392" s="38"/>
      <c r="F392" s="20" t="s">
        <v>2</v>
      </c>
      <c r="G392" s="6">
        <v>0</v>
      </c>
      <c r="H392" s="6">
        <v>0</v>
      </c>
      <c r="I392" s="6">
        <v>0</v>
      </c>
      <c r="J392" s="6">
        <v>0</v>
      </c>
      <c r="K392" s="6">
        <v>0</v>
      </c>
      <c r="L392" s="40"/>
    </row>
    <row r="393" spans="1:12" x14ac:dyDescent="0.2">
      <c r="A393" s="36" t="s">
        <v>290</v>
      </c>
      <c r="B393" s="42" t="s">
        <v>289</v>
      </c>
      <c r="C393" s="39" t="s">
        <v>139</v>
      </c>
      <c r="D393" s="39" t="s">
        <v>276</v>
      </c>
      <c r="E393" s="36" t="s">
        <v>281</v>
      </c>
      <c r="F393" s="20" t="s">
        <v>0</v>
      </c>
      <c r="G393" s="6">
        <v>0</v>
      </c>
      <c r="H393" s="6">
        <v>0</v>
      </c>
      <c r="I393" s="6">
        <f>I395</f>
        <v>3300</v>
      </c>
      <c r="J393" s="6">
        <v>0</v>
      </c>
      <c r="K393" s="6">
        <v>0</v>
      </c>
      <c r="L393" s="40"/>
    </row>
    <row r="394" spans="1:12" ht="38.25" x14ac:dyDescent="0.2">
      <c r="A394" s="37"/>
      <c r="B394" s="43"/>
      <c r="C394" s="40"/>
      <c r="D394" s="40"/>
      <c r="E394" s="37"/>
      <c r="F394" s="20" t="s">
        <v>1</v>
      </c>
      <c r="G394" s="6">
        <v>0</v>
      </c>
      <c r="H394" s="6">
        <v>0</v>
      </c>
      <c r="I394" s="6">
        <v>0</v>
      </c>
      <c r="J394" s="6">
        <v>0</v>
      </c>
      <c r="K394" s="6">
        <v>0</v>
      </c>
      <c r="L394" s="40"/>
    </row>
    <row r="395" spans="1:12" ht="38.25" x14ac:dyDescent="0.2">
      <c r="A395" s="37"/>
      <c r="B395" s="43"/>
      <c r="C395" s="40"/>
      <c r="D395" s="40"/>
      <c r="E395" s="37"/>
      <c r="F395" s="20" t="s">
        <v>49</v>
      </c>
      <c r="G395" s="6">
        <v>0</v>
      </c>
      <c r="H395" s="6">
        <v>0</v>
      </c>
      <c r="I395" s="6">
        <v>3300</v>
      </c>
      <c r="J395" s="6">
        <v>0</v>
      </c>
      <c r="K395" s="6">
        <v>0</v>
      </c>
      <c r="L395" s="40"/>
    </row>
    <row r="396" spans="1:12" ht="25.5" x14ac:dyDescent="0.2">
      <c r="A396" s="37"/>
      <c r="B396" s="43"/>
      <c r="C396" s="40"/>
      <c r="D396" s="40"/>
      <c r="E396" s="37"/>
      <c r="F396" s="20" t="s">
        <v>48</v>
      </c>
      <c r="G396" s="6">
        <v>0</v>
      </c>
      <c r="H396" s="6">
        <v>0</v>
      </c>
      <c r="I396" s="6">
        <v>0</v>
      </c>
      <c r="J396" s="6">
        <v>0</v>
      </c>
      <c r="K396" s="6">
        <v>0</v>
      </c>
      <c r="L396" s="40"/>
    </row>
    <row r="397" spans="1:12" x14ac:dyDescent="0.2">
      <c r="A397" s="38"/>
      <c r="B397" s="44"/>
      <c r="C397" s="41"/>
      <c r="D397" s="41"/>
      <c r="E397" s="38"/>
      <c r="F397" s="20" t="s">
        <v>2</v>
      </c>
      <c r="G397" s="4">
        <v>0</v>
      </c>
      <c r="H397" s="4">
        <v>0</v>
      </c>
      <c r="I397" s="4">
        <v>0</v>
      </c>
      <c r="J397" s="4">
        <v>0</v>
      </c>
      <c r="K397" s="4">
        <v>0</v>
      </c>
      <c r="L397" s="41"/>
    </row>
    <row r="398" spans="1:12" ht="21" customHeight="1" x14ac:dyDescent="0.2">
      <c r="A398" s="36" t="s">
        <v>36</v>
      </c>
      <c r="B398" s="42" t="s">
        <v>17</v>
      </c>
      <c r="C398" s="39" t="s">
        <v>140</v>
      </c>
      <c r="D398" s="39" t="s">
        <v>190</v>
      </c>
      <c r="E398" s="36" t="s">
        <v>153</v>
      </c>
      <c r="F398" s="20" t="s">
        <v>0</v>
      </c>
      <c r="G398" s="3">
        <f t="shared" ref="G398:J402" si="14">G403+G423+G428+G433</f>
        <v>36313.920000000006</v>
      </c>
      <c r="H398" s="3">
        <f t="shared" si="14"/>
        <v>48934.420000000006</v>
      </c>
      <c r="I398" s="3">
        <f t="shared" si="14"/>
        <v>52873.099999999991</v>
      </c>
      <c r="J398" s="3">
        <f t="shared" si="14"/>
        <v>52012.86</v>
      </c>
      <c r="K398" s="24">
        <f>K403+K423+K428+K433</f>
        <v>54387.32</v>
      </c>
      <c r="L398" s="25"/>
    </row>
    <row r="399" spans="1:12" ht="44.25" customHeight="1" x14ac:dyDescent="0.2">
      <c r="A399" s="37"/>
      <c r="B399" s="43"/>
      <c r="C399" s="40"/>
      <c r="D399" s="40"/>
      <c r="E399" s="37"/>
      <c r="F399" s="20" t="s">
        <v>1</v>
      </c>
      <c r="G399" s="4">
        <f t="shared" si="14"/>
        <v>0</v>
      </c>
      <c r="H399" s="4">
        <f t="shared" si="14"/>
        <v>0</v>
      </c>
      <c r="I399" s="4">
        <f t="shared" si="14"/>
        <v>0</v>
      </c>
      <c r="J399" s="4">
        <f t="shared" si="14"/>
        <v>0</v>
      </c>
      <c r="K399" s="26">
        <f>K404+K424+K429+K434</f>
        <v>0</v>
      </c>
      <c r="L399" s="25"/>
    </row>
    <row r="400" spans="1:12" ht="47.25" customHeight="1" x14ac:dyDescent="0.2">
      <c r="A400" s="37"/>
      <c r="B400" s="43"/>
      <c r="C400" s="40"/>
      <c r="D400" s="40"/>
      <c r="E400" s="37"/>
      <c r="F400" s="20" t="s">
        <v>49</v>
      </c>
      <c r="G400" s="4">
        <f t="shared" si="14"/>
        <v>4680.8</v>
      </c>
      <c r="H400" s="4">
        <f t="shared" si="14"/>
        <v>4788.97</v>
      </c>
      <c r="I400" s="4">
        <f t="shared" si="14"/>
        <v>7086.42</v>
      </c>
      <c r="J400" s="4">
        <f t="shared" si="14"/>
        <v>7368.85</v>
      </c>
      <c r="K400" s="26">
        <f>K405+K425+K430+K435</f>
        <v>7664.12</v>
      </c>
      <c r="L400" s="25"/>
    </row>
    <row r="401" spans="1:12" ht="25.5" x14ac:dyDescent="0.2">
      <c r="A401" s="37"/>
      <c r="B401" s="43"/>
      <c r="C401" s="40"/>
      <c r="D401" s="40"/>
      <c r="E401" s="37"/>
      <c r="F401" s="20" t="s">
        <v>48</v>
      </c>
      <c r="G401" s="4">
        <f>G406+G426+G431+G436</f>
        <v>31633.120000000003</v>
      </c>
      <c r="H401" s="4">
        <f t="shared" si="14"/>
        <v>44145.450000000004</v>
      </c>
      <c r="I401" s="4">
        <f>I406+I426+I431+I436</f>
        <v>45786.679999999993</v>
      </c>
      <c r="J401" s="4">
        <f t="shared" si="14"/>
        <v>44644.01</v>
      </c>
      <c r="K401" s="26">
        <f>K406+K426+K431+K436</f>
        <v>46723.199999999997</v>
      </c>
      <c r="L401" s="25"/>
    </row>
    <row r="402" spans="1:12" x14ac:dyDescent="0.2">
      <c r="A402" s="38"/>
      <c r="B402" s="44"/>
      <c r="C402" s="41"/>
      <c r="D402" s="41"/>
      <c r="E402" s="38"/>
      <c r="F402" s="20" t="s">
        <v>2</v>
      </c>
      <c r="G402" s="4">
        <v>0</v>
      </c>
      <c r="H402" s="4">
        <f t="shared" si="14"/>
        <v>0</v>
      </c>
      <c r="I402" s="4">
        <f t="shared" si="14"/>
        <v>0</v>
      </c>
      <c r="J402" s="4">
        <f t="shared" si="14"/>
        <v>0</v>
      </c>
      <c r="K402" s="26">
        <f>K407+K427+K432+K437</f>
        <v>0</v>
      </c>
      <c r="L402" s="25"/>
    </row>
    <row r="403" spans="1:12" ht="15.75" customHeight="1" x14ac:dyDescent="0.2">
      <c r="A403" s="36" t="s">
        <v>37</v>
      </c>
      <c r="B403" s="42" t="s">
        <v>51</v>
      </c>
      <c r="C403" s="39" t="s">
        <v>140</v>
      </c>
      <c r="D403" s="39" t="s">
        <v>190</v>
      </c>
      <c r="E403" s="36" t="s">
        <v>242</v>
      </c>
      <c r="F403" s="20" t="s">
        <v>0</v>
      </c>
      <c r="G403" s="4">
        <f t="shared" ref="G403:J407" si="15">G408+G413+G418</f>
        <v>31511.120000000003</v>
      </c>
      <c r="H403" s="4">
        <f t="shared" si="15"/>
        <v>43976.560000000005</v>
      </c>
      <c r="I403" s="4">
        <f t="shared" si="15"/>
        <v>45576.679999999993</v>
      </c>
      <c r="J403" s="4">
        <f t="shared" si="15"/>
        <v>44584.01</v>
      </c>
      <c r="K403" s="26">
        <f>K408+K413+K418</f>
        <v>46663.199999999997</v>
      </c>
      <c r="L403" s="25"/>
    </row>
    <row r="404" spans="1:12" ht="48" customHeight="1" x14ac:dyDescent="0.2">
      <c r="A404" s="37"/>
      <c r="B404" s="43"/>
      <c r="C404" s="40"/>
      <c r="D404" s="40"/>
      <c r="E404" s="37"/>
      <c r="F404" s="20" t="s">
        <v>1</v>
      </c>
      <c r="G404" s="4">
        <f t="shared" si="15"/>
        <v>0</v>
      </c>
      <c r="H404" s="4">
        <f t="shared" si="15"/>
        <v>0</v>
      </c>
      <c r="I404" s="4">
        <f t="shared" si="15"/>
        <v>0</v>
      </c>
      <c r="J404" s="4">
        <f t="shared" si="15"/>
        <v>0</v>
      </c>
      <c r="K404" s="26">
        <f>K409+K414+K419</f>
        <v>0</v>
      </c>
      <c r="L404" s="25"/>
    </row>
    <row r="405" spans="1:12" ht="48.75" customHeight="1" x14ac:dyDescent="0.2">
      <c r="A405" s="37"/>
      <c r="B405" s="43"/>
      <c r="C405" s="40"/>
      <c r="D405" s="40"/>
      <c r="E405" s="37"/>
      <c r="F405" s="20" t="s">
        <v>49</v>
      </c>
      <c r="G405" s="4">
        <f t="shared" si="15"/>
        <v>0</v>
      </c>
      <c r="H405" s="4">
        <f t="shared" si="15"/>
        <v>0</v>
      </c>
      <c r="I405" s="4">
        <f t="shared" si="15"/>
        <v>0</v>
      </c>
      <c r="J405" s="4">
        <f t="shared" si="15"/>
        <v>0</v>
      </c>
      <c r="K405" s="26">
        <f>K410+K415+K420</f>
        <v>0</v>
      </c>
      <c r="L405" s="25"/>
    </row>
    <row r="406" spans="1:12" ht="25.5" x14ac:dyDescent="0.2">
      <c r="A406" s="37"/>
      <c r="B406" s="43"/>
      <c r="C406" s="40"/>
      <c r="D406" s="40"/>
      <c r="E406" s="37"/>
      <c r="F406" s="20" t="s">
        <v>48</v>
      </c>
      <c r="G406" s="4">
        <f>G411+G416+G421</f>
        <v>31511.120000000003</v>
      </c>
      <c r="H406" s="4">
        <f t="shared" si="15"/>
        <v>43976.560000000005</v>
      </c>
      <c r="I406" s="4">
        <f>I411+I416+I421</f>
        <v>45576.679999999993</v>
      </c>
      <c r="J406" s="4">
        <f t="shared" si="15"/>
        <v>44584.01</v>
      </c>
      <c r="K406" s="26">
        <f>K411+K416+K421</f>
        <v>46663.199999999997</v>
      </c>
      <c r="L406" s="25"/>
    </row>
    <row r="407" spans="1:12" x14ac:dyDescent="0.2">
      <c r="A407" s="38"/>
      <c r="B407" s="44"/>
      <c r="C407" s="41"/>
      <c r="D407" s="41"/>
      <c r="E407" s="38"/>
      <c r="F407" s="20" t="s">
        <v>2</v>
      </c>
      <c r="G407" s="4">
        <f t="shared" si="15"/>
        <v>0</v>
      </c>
      <c r="H407" s="4">
        <f t="shared" si="15"/>
        <v>0</v>
      </c>
      <c r="I407" s="4">
        <f t="shared" si="15"/>
        <v>0</v>
      </c>
      <c r="J407" s="4">
        <f t="shared" si="15"/>
        <v>0</v>
      </c>
      <c r="K407" s="26">
        <f>K412+K417+K422</f>
        <v>0</v>
      </c>
      <c r="L407" s="25"/>
    </row>
    <row r="408" spans="1:12" ht="16.5" customHeight="1" x14ac:dyDescent="0.2">
      <c r="A408" s="36" t="s">
        <v>38</v>
      </c>
      <c r="B408" s="42" t="s">
        <v>64</v>
      </c>
      <c r="C408" s="39" t="s">
        <v>140</v>
      </c>
      <c r="D408" s="39" t="s">
        <v>190</v>
      </c>
      <c r="E408" s="36" t="s">
        <v>243</v>
      </c>
      <c r="F408" s="20" t="s">
        <v>0</v>
      </c>
      <c r="G408" s="4">
        <f>G409+G410+G411+G412</f>
        <v>30360.63</v>
      </c>
      <c r="H408" s="4">
        <f>H409+H410+H411+H412</f>
        <v>42254.400000000001</v>
      </c>
      <c r="I408" s="4">
        <f>I409+I410+I411+I412</f>
        <v>44024.49</v>
      </c>
      <c r="J408" s="4">
        <f>J409+J410+J411+J412</f>
        <v>43743.4</v>
      </c>
      <c r="K408" s="4">
        <f>K409+K410+K411+K412</f>
        <v>46056.2</v>
      </c>
      <c r="L408" s="25"/>
    </row>
    <row r="409" spans="1:12" ht="48.75" customHeight="1" x14ac:dyDescent="0.2">
      <c r="A409" s="37"/>
      <c r="B409" s="43"/>
      <c r="C409" s="40"/>
      <c r="D409" s="40"/>
      <c r="E409" s="37"/>
      <c r="F409" s="20" t="s">
        <v>1</v>
      </c>
      <c r="G409" s="4">
        <v>0</v>
      </c>
      <c r="H409" s="4">
        <v>0</v>
      </c>
      <c r="I409" s="4">
        <v>0</v>
      </c>
      <c r="J409" s="4">
        <v>0</v>
      </c>
      <c r="K409" s="26">
        <v>0</v>
      </c>
      <c r="L409" s="25"/>
    </row>
    <row r="410" spans="1:12" ht="51" customHeight="1" x14ac:dyDescent="0.2">
      <c r="A410" s="37"/>
      <c r="B410" s="43"/>
      <c r="C410" s="40"/>
      <c r="D410" s="40"/>
      <c r="E410" s="37"/>
      <c r="F410" s="20" t="s">
        <v>49</v>
      </c>
      <c r="G410" s="4">
        <v>0</v>
      </c>
      <c r="H410" s="4">
        <v>0</v>
      </c>
      <c r="I410" s="4">
        <v>0</v>
      </c>
      <c r="J410" s="4">
        <v>0</v>
      </c>
      <c r="K410" s="26">
        <v>0</v>
      </c>
      <c r="L410" s="25"/>
    </row>
    <row r="411" spans="1:12" ht="25.5" x14ac:dyDescent="0.2">
      <c r="A411" s="37"/>
      <c r="B411" s="43"/>
      <c r="C411" s="40"/>
      <c r="D411" s="40"/>
      <c r="E411" s="37"/>
      <c r="F411" s="20" t="s">
        <v>48</v>
      </c>
      <c r="G411" s="4">
        <v>30360.63</v>
      </c>
      <c r="H411" s="4">
        <v>42254.400000000001</v>
      </c>
      <c r="I411" s="4">
        <v>44024.49</v>
      </c>
      <c r="J411" s="1">
        <v>43743.4</v>
      </c>
      <c r="K411" s="27">
        <v>46056.2</v>
      </c>
      <c r="L411" s="25"/>
    </row>
    <row r="412" spans="1:12" x14ac:dyDescent="0.2">
      <c r="A412" s="38"/>
      <c r="B412" s="44"/>
      <c r="C412" s="41"/>
      <c r="D412" s="41"/>
      <c r="E412" s="38"/>
      <c r="F412" s="20" t="s">
        <v>2</v>
      </c>
      <c r="G412" s="4">
        <v>0</v>
      </c>
      <c r="H412" s="4">
        <v>0</v>
      </c>
      <c r="I412" s="4"/>
      <c r="J412" s="4">
        <v>0</v>
      </c>
      <c r="K412" s="26">
        <v>0</v>
      </c>
      <c r="L412" s="25"/>
    </row>
    <row r="413" spans="1:12" ht="15.75" customHeight="1" x14ac:dyDescent="0.2">
      <c r="A413" s="36" t="s">
        <v>39</v>
      </c>
      <c r="B413" s="42" t="s">
        <v>65</v>
      </c>
      <c r="C413" s="39" t="s">
        <v>140</v>
      </c>
      <c r="D413" s="39" t="s">
        <v>190</v>
      </c>
      <c r="E413" s="36" t="s">
        <v>244</v>
      </c>
      <c r="F413" s="20" t="s">
        <v>0</v>
      </c>
      <c r="G413" s="4">
        <f>G414+G415+G416+G417</f>
        <v>281.04000000000002</v>
      </c>
      <c r="H413" s="4">
        <f>H414+H415+H416+H417</f>
        <v>538.61</v>
      </c>
      <c r="I413" s="4">
        <f>I414+I415+I416+I417</f>
        <v>586.85</v>
      </c>
      <c r="J413" s="4">
        <f>J414+J415+J416+J417</f>
        <v>640.61</v>
      </c>
      <c r="K413" s="4">
        <f>K414+K415+K416+K417</f>
        <v>607</v>
      </c>
      <c r="L413" s="25"/>
    </row>
    <row r="414" spans="1:12" ht="45" customHeight="1" x14ac:dyDescent="0.2">
      <c r="A414" s="37"/>
      <c r="B414" s="43"/>
      <c r="C414" s="40"/>
      <c r="D414" s="40"/>
      <c r="E414" s="37"/>
      <c r="F414" s="20" t="s">
        <v>1</v>
      </c>
      <c r="G414" s="4">
        <v>0</v>
      </c>
      <c r="H414" s="4">
        <v>0</v>
      </c>
      <c r="I414" s="4">
        <v>0</v>
      </c>
      <c r="J414" s="4">
        <v>0</v>
      </c>
      <c r="K414" s="26">
        <v>0</v>
      </c>
      <c r="L414" s="25"/>
    </row>
    <row r="415" spans="1:12" ht="44.25" customHeight="1" x14ac:dyDescent="0.2">
      <c r="A415" s="37"/>
      <c r="B415" s="43"/>
      <c r="C415" s="40"/>
      <c r="D415" s="40"/>
      <c r="E415" s="37"/>
      <c r="F415" s="20" t="s">
        <v>49</v>
      </c>
      <c r="G415" s="4">
        <v>0</v>
      </c>
      <c r="H415" s="4">
        <v>0</v>
      </c>
      <c r="I415" s="4">
        <v>0</v>
      </c>
      <c r="J415" s="4">
        <v>0</v>
      </c>
      <c r="K415" s="26">
        <v>0</v>
      </c>
      <c r="L415" s="25"/>
    </row>
    <row r="416" spans="1:12" ht="25.5" x14ac:dyDescent="0.2">
      <c r="A416" s="37"/>
      <c r="B416" s="43"/>
      <c r="C416" s="40"/>
      <c r="D416" s="40"/>
      <c r="E416" s="37"/>
      <c r="F416" s="20" t="s">
        <v>48</v>
      </c>
      <c r="G416" s="4">
        <v>281.04000000000002</v>
      </c>
      <c r="H416" s="4">
        <v>538.61</v>
      </c>
      <c r="I416" s="4">
        <v>586.85</v>
      </c>
      <c r="J416" s="4">
        <v>640.61</v>
      </c>
      <c r="K416" s="26">
        <v>607</v>
      </c>
      <c r="L416" s="25"/>
    </row>
    <row r="417" spans="1:12" x14ac:dyDescent="0.2">
      <c r="A417" s="38"/>
      <c r="B417" s="44"/>
      <c r="C417" s="41"/>
      <c r="D417" s="41"/>
      <c r="E417" s="38"/>
      <c r="F417" s="20" t="s">
        <v>2</v>
      </c>
      <c r="G417" s="4">
        <v>0</v>
      </c>
      <c r="H417" s="4">
        <v>0</v>
      </c>
      <c r="I417" s="4">
        <v>0</v>
      </c>
      <c r="J417" s="4">
        <v>0</v>
      </c>
      <c r="K417" s="26">
        <v>0</v>
      </c>
      <c r="L417" s="25"/>
    </row>
    <row r="418" spans="1:12" ht="15.75" customHeight="1" x14ac:dyDescent="0.2">
      <c r="A418" s="36" t="s">
        <v>40</v>
      </c>
      <c r="B418" s="42" t="s">
        <v>18</v>
      </c>
      <c r="C418" s="39" t="s">
        <v>140</v>
      </c>
      <c r="D418" s="39" t="s">
        <v>190</v>
      </c>
      <c r="E418" s="36" t="s">
        <v>245</v>
      </c>
      <c r="F418" s="20" t="s">
        <v>0</v>
      </c>
      <c r="G418" s="4">
        <f>G419+G420+G421+G422</f>
        <v>869.45</v>
      </c>
      <c r="H418" s="4">
        <f>H419+H420+H421+H422</f>
        <v>1183.55</v>
      </c>
      <c r="I418" s="4">
        <f>I419+I420+I421+I422</f>
        <v>965.34</v>
      </c>
      <c r="J418" s="4">
        <f>J419+J420+J421+J422</f>
        <v>200</v>
      </c>
      <c r="K418" s="4">
        <f>K419+K420+K421+K422</f>
        <v>0</v>
      </c>
      <c r="L418" s="25"/>
    </row>
    <row r="419" spans="1:12" ht="44.25" customHeight="1" x14ac:dyDescent="0.2">
      <c r="A419" s="37"/>
      <c r="B419" s="43"/>
      <c r="C419" s="40"/>
      <c r="D419" s="40"/>
      <c r="E419" s="37"/>
      <c r="F419" s="20" t="s">
        <v>1</v>
      </c>
      <c r="G419" s="4">
        <v>0</v>
      </c>
      <c r="H419" s="4">
        <v>0</v>
      </c>
      <c r="I419" s="4">
        <v>0</v>
      </c>
      <c r="J419" s="4">
        <v>0</v>
      </c>
      <c r="K419" s="26">
        <v>0</v>
      </c>
      <c r="L419" s="25"/>
    </row>
    <row r="420" spans="1:12" ht="45" customHeight="1" x14ac:dyDescent="0.2">
      <c r="A420" s="37"/>
      <c r="B420" s="43"/>
      <c r="C420" s="40"/>
      <c r="D420" s="40"/>
      <c r="E420" s="37"/>
      <c r="F420" s="20" t="s">
        <v>49</v>
      </c>
      <c r="G420" s="4">
        <v>0</v>
      </c>
      <c r="H420" s="4">
        <v>0</v>
      </c>
      <c r="I420" s="4">
        <v>0</v>
      </c>
      <c r="J420" s="4">
        <v>0</v>
      </c>
      <c r="K420" s="26">
        <v>0</v>
      </c>
      <c r="L420" s="25"/>
    </row>
    <row r="421" spans="1:12" ht="25.5" x14ac:dyDescent="0.2">
      <c r="A421" s="37"/>
      <c r="B421" s="43"/>
      <c r="C421" s="40"/>
      <c r="D421" s="40"/>
      <c r="E421" s="37"/>
      <c r="F421" s="20" t="s">
        <v>48</v>
      </c>
      <c r="G421" s="4">
        <v>869.45</v>
      </c>
      <c r="H421" s="4">
        <v>1183.55</v>
      </c>
      <c r="I421" s="4">
        <v>965.34</v>
      </c>
      <c r="J421" s="28">
        <v>200</v>
      </c>
      <c r="K421" s="29">
        <v>0</v>
      </c>
      <c r="L421" s="25"/>
    </row>
    <row r="422" spans="1:12" x14ac:dyDescent="0.2">
      <c r="A422" s="38"/>
      <c r="B422" s="44"/>
      <c r="C422" s="41"/>
      <c r="D422" s="41"/>
      <c r="E422" s="38"/>
      <c r="F422" s="20" t="s">
        <v>2</v>
      </c>
      <c r="G422" s="4">
        <v>0</v>
      </c>
      <c r="H422" s="4">
        <v>0</v>
      </c>
      <c r="I422" s="4">
        <v>0</v>
      </c>
      <c r="J422" s="4">
        <v>0</v>
      </c>
      <c r="K422" s="26">
        <v>0</v>
      </c>
      <c r="L422" s="25"/>
    </row>
    <row r="423" spans="1:12" ht="33.75" customHeight="1" x14ac:dyDescent="0.2">
      <c r="A423" s="36" t="s">
        <v>41</v>
      </c>
      <c r="B423" s="42" t="s">
        <v>61</v>
      </c>
      <c r="C423" s="39" t="s">
        <v>138</v>
      </c>
      <c r="D423" s="39" t="s">
        <v>190</v>
      </c>
      <c r="E423" s="36" t="s">
        <v>246</v>
      </c>
      <c r="F423" s="20" t="s">
        <v>0</v>
      </c>
      <c r="G423" s="4">
        <f>G426</f>
        <v>112</v>
      </c>
      <c r="H423" s="4">
        <f>H426</f>
        <v>108.89</v>
      </c>
      <c r="I423" s="4">
        <f>I426</f>
        <v>150</v>
      </c>
      <c r="J423" s="4">
        <f>J426</f>
        <v>0</v>
      </c>
      <c r="K423" s="4">
        <f>K426</f>
        <v>0</v>
      </c>
      <c r="L423" s="56" t="s">
        <v>149</v>
      </c>
    </row>
    <row r="424" spans="1:12" ht="43.5" customHeight="1" x14ac:dyDescent="0.2">
      <c r="A424" s="37"/>
      <c r="B424" s="43"/>
      <c r="C424" s="40"/>
      <c r="D424" s="40"/>
      <c r="E424" s="37"/>
      <c r="F424" s="20" t="s">
        <v>1</v>
      </c>
      <c r="G424" s="4">
        <v>0</v>
      </c>
      <c r="H424" s="4">
        <v>0</v>
      </c>
      <c r="I424" s="4">
        <v>0</v>
      </c>
      <c r="J424" s="4">
        <v>0</v>
      </c>
      <c r="K424" s="4">
        <v>0</v>
      </c>
      <c r="L424" s="57"/>
    </row>
    <row r="425" spans="1:12" ht="42.75" customHeight="1" x14ac:dyDescent="0.2">
      <c r="A425" s="37"/>
      <c r="B425" s="43"/>
      <c r="C425" s="40"/>
      <c r="D425" s="40"/>
      <c r="E425" s="37"/>
      <c r="F425" s="20" t="s">
        <v>49</v>
      </c>
      <c r="G425" s="4">
        <v>0</v>
      </c>
      <c r="H425" s="4">
        <v>0</v>
      </c>
      <c r="I425" s="4">
        <v>0</v>
      </c>
      <c r="J425" s="4">
        <v>0</v>
      </c>
      <c r="K425" s="4">
        <v>0</v>
      </c>
      <c r="L425" s="57"/>
    </row>
    <row r="426" spans="1:12" ht="33" customHeight="1" x14ac:dyDescent="0.2">
      <c r="A426" s="37"/>
      <c r="B426" s="43"/>
      <c r="C426" s="40"/>
      <c r="D426" s="40"/>
      <c r="E426" s="37"/>
      <c r="F426" s="20" t="s">
        <v>48</v>
      </c>
      <c r="G426" s="4">
        <v>112</v>
      </c>
      <c r="H426" s="4">
        <v>108.89</v>
      </c>
      <c r="I426" s="4">
        <v>150</v>
      </c>
      <c r="J426" s="4">
        <v>0</v>
      </c>
      <c r="K426" s="4">
        <v>0</v>
      </c>
      <c r="L426" s="57"/>
    </row>
    <row r="427" spans="1:12" ht="40.5" customHeight="1" x14ac:dyDescent="0.2">
      <c r="A427" s="38"/>
      <c r="B427" s="44"/>
      <c r="C427" s="41"/>
      <c r="D427" s="41"/>
      <c r="E427" s="38"/>
      <c r="F427" s="20" t="s">
        <v>2</v>
      </c>
      <c r="G427" s="4">
        <v>0</v>
      </c>
      <c r="H427" s="4">
        <v>0</v>
      </c>
      <c r="I427" s="4">
        <v>0</v>
      </c>
      <c r="J427" s="4">
        <v>0</v>
      </c>
      <c r="K427" s="4">
        <v>0</v>
      </c>
      <c r="L427" s="58"/>
    </row>
    <row r="428" spans="1:12" ht="21" customHeight="1" x14ac:dyDescent="0.2">
      <c r="A428" s="36" t="s">
        <v>42</v>
      </c>
      <c r="B428" s="42" t="s">
        <v>62</v>
      </c>
      <c r="C428" s="39" t="s">
        <v>141</v>
      </c>
      <c r="D428" s="39" t="s">
        <v>190</v>
      </c>
      <c r="E428" s="36" t="s">
        <v>247</v>
      </c>
      <c r="F428" s="20" t="s">
        <v>0</v>
      </c>
      <c r="G428" s="4">
        <f>G429+G430+G431+G432</f>
        <v>4680.8</v>
      </c>
      <c r="H428" s="4">
        <f>H429+H430+H431+H432</f>
        <v>4788.97</v>
      </c>
      <c r="I428" s="4">
        <f>I429+I430+I431+I432</f>
        <v>7086.42</v>
      </c>
      <c r="J428" s="4">
        <f>J429+J430+J431+J432</f>
        <v>7368.85</v>
      </c>
      <c r="K428" s="4">
        <f>K429+K430+K431+K432</f>
        <v>7664.12</v>
      </c>
      <c r="L428" s="25"/>
    </row>
    <row r="429" spans="1:12" ht="48.75" customHeight="1" x14ac:dyDescent="0.2">
      <c r="A429" s="37"/>
      <c r="B429" s="43"/>
      <c r="C429" s="40"/>
      <c r="D429" s="40"/>
      <c r="E429" s="37"/>
      <c r="F429" s="20" t="s">
        <v>1</v>
      </c>
      <c r="G429" s="4">
        <v>0</v>
      </c>
      <c r="H429" s="4">
        <v>0</v>
      </c>
      <c r="I429" s="4">
        <v>0</v>
      </c>
      <c r="J429" s="4">
        <v>0</v>
      </c>
      <c r="K429" s="26">
        <v>0</v>
      </c>
      <c r="L429" s="25"/>
    </row>
    <row r="430" spans="1:12" ht="50.25" customHeight="1" x14ac:dyDescent="0.2">
      <c r="A430" s="37"/>
      <c r="B430" s="43"/>
      <c r="C430" s="40"/>
      <c r="D430" s="40"/>
      <c r="E430" s="37"/>
      <c r="F430" s="20" t="s">
        <v>49</v>
      </c>
      <c r="G430" s="4">
        <f>50+4630.8</f>
        <v>4680.8</v>
      </c>
      <c r="H430" s="4">
        <v>4788.97</v>
      </c>
      <c r="I430" s="4">
        <v>7086.42</v>
      </c>
      <c r="J430" s="1">
        <v>7368.85</v>
      </c>
      <c r="K430" s="27">
        <v>7664.12</v>
      </c>
      <c r="L430" s="25"/>
    </row>
    <row r="431" spans="1:12" ht="25.5" x14ac:dyDescent="0.2">
      <c r="A431" s="37"/>
      <c r="B431" s="43"/>
      <c r="C431" s="40"/>
      <c r="D431" s="40"/>
      <c r="E431" s="37"/>
      <c r="F431" s="20" t="s">
        <v>48</v>
      </c>
      <c r="G431" s="4">
        <v>0</v>
      </c>
      <c r="H431" s="4">
        <v>0</v>
      </c>
      <c r="I431" s="4">
        <v>0</v>
      </c>
      <c r="J431" s="4">
        <v>0</v>
      </c>
      <c r="K431" s="26">
        <v>0</v>
      </c>
      <c r="L431" s="25"/>
    </row>
    <row r="432" spans="1:12" x14ac:dyDescent="0.2">
      <c r="A432" s="38"/>
      <c r="B432" s="44"/>
      <c r="C432" s="41"/>
      <c r="D432" s="41"/>
      <c r="E432" s="38"/>
      <c r="F432" s="20" t="s">
        <v>2</v>
      </c>
      <c r="G432" s="4">
        <v>0</v>
      </c>
      <c r="H432" s="4">
        <v>0</v>
      </c>
      <c r="I432" s="4">
        <v>0</v>
      </c>
      <c r="J432" s="4">
        <v>0</v>
      </c>
      <c r="K432" s="26">
        <v>0</v>
      </c>
      <c r="L432" s="25"/>
    </row>
    <row r="433" spans="1:12" ht="16.5" customHeight="1" x14ac:dyDescent="0.2">
      <c r="A433" s="36" t="s">
        <v>43</v>
      </c>
      <c r="B433" s="42" t="s">
        <v>63</v>
      </c>
      <c r="C433" s="39" t="s">
        <v>139</v>
      </c>
      <c r="D433" s="39" t="s">
        <v>190</v>
      </c>
      <c r="E433" s="36" t="s">
        <v>248</v>
      </c>
      <c r="F433" s="20" t="s">
        <v>0</v>
      </c>
      <c r="G433" s="4">
        <f>G436</f>
        <v>10</v>
      </c>
      <c r="H433" s="4">
        <f>H436</f>
        <v>60</v>
      </c>
      <c r="I433" s="4">
        <f>I436</f>
        <v>60</v>
      </c>
      <c r="J433" s="4">
        <f>J436</f>
        <v>60</v>
      </c>
      <c r="K433" s="4">
        <f>K436</f>
        <v>60</v>
      </c>
      <c r="L433" s="56"/>
    </row>
    <row r="434" spans="1:12" ht="44.25" customHeight="1" x14ac:dyDescent="0.2">
      <c r="A434" s="37"/>
      <c r="B434" s="43"/>
      <c r="C434" s="40"/>
      <c r="D434" s="40"/>
      <c r="E434" s="37"/>
      <c r="F434" s="20" t="s">
        <v>1</v>
      </c>
      <c r="G434" s="4">
        <v>0</v>
      </c>
      <c r="H434" s="4">
        <v>0</v>
      </c>
      <c r="I434" s="4">
        <v>0</v>
      </c>
      <c r="J434" s="4">
        <v>0</v>
      </c>
      <c r="K434" s="4">
        <v>0</v>
      </c>
      <c r="L434" s="57"/>
    </row>
    <row r="435" spans="1:12" ht="45" customHeight="1" x14ac:dyDescent="0.2">
      <c r="A435" s="37"/>
      <c r="B435" s="43"/>
      <c r="C435" s="40"/>
      <c r="D435" s="40"/>
      <c r="E435" s="37"/>
      <c r="F435" s="20" t="s">
        <v>49</v>
      </c>
      <c r="G435" s="4">
        <v>0</v>
      </c>
      <c r="H435" s="4">
        <v>0</v>
      </c>
      <c r="I435" s="4">
        <v>0</v>
      </c>
      <c r="J435" s="4">
        <v>0</v>
      </c>
      <c r="K435" s="4">
        <v>0</v>
      </c>
      <c r="L435" s="57"/>
    </row>
    <row r="436" spans="1:12" ht="25.5" x14ac:dyDescent="0.2">
      <c r="A436" s="37"/>
      <c r="B436" s="43"/>
      <c r="C436" s="40"/>
      <c r="D436" s="40"/>
      <c r="E436" s="37"/>
      <c r="F436" s="20" t="s">
        <v>48</v>
      </c>
      <c r="G436" s="4">
        <v>10</v>
      </c>
      <c r="H436" s="4">
        <v>60</v>
      </c>
      <c r="I436" s="4">
        <v>60</v>
      </c>
      <c r="J436" s="4">
        <v>60</v>
      </c>
      <c r="K436" s="4">
        <v>60</v>
      </c>
      <c r="L436" s="57"/>
    </row>
    <row r="437" spans="1:12" x14ac:dyDescent="0.2">
      <c r="A437" s="38"/>
      <c r="B437" s="44"/>
      <c r="C437" s="41"/>
      <c r="D437" s="41"/>
      <c r="E437" s="38"/>
      <c r="F437" s="20" t="s">
        <v>2</v>
      </c>
      <c r="G437" s="4">
        <v>0</v>
      </c>
      <c r="H437" s="4">
        <v>0</v>
      </c>
      <c r="I437" s="4">
        <v>0</v>
      </c>
      <c r="J437" s="4">
        <v>0</v>
      </c>
      <c r="K437" s="4">
        <v>0</v>
      </c>
      <c r="L437" s="58"/>
    </row>
  </sheetData>
  <mergeCells count="466">
    <mergeCell ref="E12:E13"/>
    <mergeCell ref="L7:L13"/>
    <mergeCell ref="A242:A246"/>
    <mergeCell ref="A274:A278"/>
    <mergeCell ref="C186:C190"/>
    <mergeCell ref="D186:D190"/>
    <mergeCell ref="E186:E190"/>
    <mergeCell ref="B191:B194"/>
    <mergeCell ref="A121:A125"/>
    <mergeCell ref="A45:A49"/>
    <mergeCell ref="A84:A88"/>
    <mergeCell ref="A65:A69"/>
    <mergeCell ref="A116:A120"/>
    <mergeCell ref="A203:L203"/>
    <mergeCell ref="A202:L202"/>
    <mergeCell ref="A204:L204"/>
    <mergeCell ref="A75:L75"/>
    <mergeCell ref="A76:L76"/>
    <mergeCell ref="A78:L78"/>
    <mergeCell ref="A77:L77"/>
    <mergeCell ref="A104:L104"/>
    <mergeCell ref="B279:B285"/>
    <mergeCell ref="C279:C283"/>
    <mergeCell ref="D279:D285"/>
    <mergeCell ref="A210:A214"/>
    <mergeCell ref="B210:B214"/>
    <mergeCell ref="C210:C214"/>
    <mergeCell ref="D210:D214"/>
    <mergeCell ref="E279:E283"/>
    <mergeCell ref="A279:A285"/>
    <mergeCell ref="E252:E256"/>
    <mergeCell ref="B247:B251"/>
    <mergeCell ref="B257:B261"/>
    <mergeCell ref="C247:C251"/>
    <mergeCell ref="E247:E251"/>
    <mergeCell ref="D247:D251"/>
    <mergeCell ref="C257:C261"/>
    <mergeCell ref="E210:E214"/>
    <mergeCell ref="B215:B219"/>
    <mergeCell ref="A215:A219"/>
    <mergeCell ref="A220:A224"/>
    <mergeCell ref="B274:B278"/>
    <mergeCell ref="C274:C278"/>
    <mergeCell ref="E237:E241"/>
    <mergeCell ref="D215:D219"/>
    <mergeCell ref="A413:A417"/>
    <mergeCell ref="A418:A422"/>
    <mergeCell ref="A423:A427"/>
    <mergeCell ref="E363:E367"/>
    <mergeCell ref="D363:D367"/>
    <mergeCell ref="C363:C367"/>
    <mergeCell ref="B363:B367"/>
    <mergeCell ref="A368:A372"/>
    <mergeCell ref="B403:B407"/>
    <mergeCell ref="C403:C407"/>
    <mergeCell ref="D403:D407"/>
    <mergeCell ref="E403:E407"/>
    <mergeCell ref="B408:B412"/>
    <mergeCell ref="C408:C412"/>
    <mergeCell ref="D408:D412"/>
    <mergeCell ref="E408:E412"/>
    <mergeCell ref="B368:B372"/>
    <mergeCell ref="C368:C372"/>
    <mergeCell ref="B423:B427"/>
    <mergeCell ref="A383:A387"/>
    <mergeCell ref="D383:D387"/>
    <mergeCell ref="C383:C387"/>
    <mergeCell ref="E383:E387"/>
    <mergeCell ref="A393:A397"/>
    <mergeCell ref="G2:L2"/>
    <mergeCell ref="A398:A402"/>
    <mergeCell ref="A408:A412"/>
    <mergeCell ref="C284:C285"/>
    <mergeCell ref="E284:E285"/>
    <mergeCell ref="A269:A273"/>
    <mergeCell ref="B269:B273"/>
    <mergeCell ref="D269:D273"/>
    <mergeCell ref="C7:C11"/>
    <mergeCell ref="E7:E11"/>
    <mergeCell ref="D329:D333"/>
    <mergeCell ref="G4:K5"/>
    <mergeCell ref="A181:A185"/>
    <mergeCell ref="B181:B185"/>
    <mergeCell ref="C181:C185"/>
    <mergeCell ref="D181:D185"/>
    <mergeCell ref="E181:E185"/>
    <mergeCell ref="A146:A150"/>
    <mergeCell ref="A247:A251"/>
    <mergeCell ref="A257:A261"/>
    <mergeCell ref="A252:A256"/>
    <mergeCell ref="B252:B256"/>
    <mergeCell ref="C252:C256"/>
    <mergeCell ref="D252:D256"/>
    <mergeCell ref="A136:A140"/>
    <mergeCell ref="A141:A145"/>
    <mergeCell ref="A186:A190"/>
    <mergeCell ref="A201:L201"/>
    <mergeCell ref="A55:A59"/>
    <mergeCell ref="A126:A130"/>
    <mergeCell ref="A99:A103"/>
    <mergeCell ref="E99:E103"/>
    <mergeCell ref="B106:B110"/>
    <mergeCell ref="A106:A110"/>
    <mergeCell ref="A94:A98"/>
    <mergeCell ref="A111:A115"/>
    <mergeCell ref="D121:D125"/>
    <mergeCell ref="E121:E125"/>
    <mergeCell ref="B126:B130"/>
    <mergeCell ref="C126:C130"/>
    <mergeCell ref="E106:E110"/>
    <mergeCell ref="B111:B115"/>
    <mergeCell ref="C111:C115"/>
    <mergeCell ref="D111:D115"/>
    <mergeCell ref="B116:B120"/>
    <mergeCell ref="C116:C120"/>
    <mergeCell ref="D116:D120"/>
    <mergeCell ref="E116:E120"/>
    <mergeCell ref="C106:C110"/>
    <mergeCell ref="D106:D110"/>
    <mergeCell ref="D40:D44"/>
    <mergeCell ref="A14:L14"/>
    <mergeCell ref="A15:L15"/>
    <mergeCell ref="A16:L16"/>
    <mergeCell ref="A17:L17"/>
    <mergeCell ref="L30:L49"/>
    <mergeCell ref="A60:A64"/>
    <mergeCell ref="D35:D39"/>
    <mergeCell ref="A79:A83"/>
    <mergeCell ref="A50:A54"/>
    <mergeCell ref="B79:B83"/>
    <mergeCell ref="C79:C83"/>
    <mergeCell ref="D79:D83"/>
    <mergeCell ref="E55:E59"/>
    <mergeCell ref="B60:B64"/>
    <mergeCell ref="C60:C64"/>
    <mergeCell ref="D60:D64"/>
    <mergeCell ref="E60:E64"/>
    <mergeCell ref="E35:E39"/>
    <mergeCell ref="A35:A39"/>
    <mergeCell ref="L50:L64"/>
    <mergeCell ref="E40:E44"/>
    <mergeCell ref="B45:B49"/>
    <mergeCell ref="C45:C49"/>
    <mergeCell ref="D45:D49"/>
    <mergeCell ref="C84:C88"/>
    <mergeCell ref="D84:D88"/>
    <mergeCell ref="E84:E88"/>
    <mergeCell ref="E79:E83"/>
    <mergeCell ref="B40:B44"/>
    <mergeCell ref="C40:C44"/>
    <mergeCell ref="A70:A74"/>
    <mergeCell ref="E70:E74"/>
    <mergeCell ref="L65:L74"/>
    <mergeCell ref="A40:A44"/>
    <mergeCell ref="B3:I3"/>
    <mergeCell ref="A7:A12"/>
    <mergeCell ref="L18:L27"/>
    <mergeCell ref="C18:C22"/>
    <mergeCell ref="D18:D22"/>
    <mergeCell ref="B18:B22"/>
    <mergeCell ref="A18:A21"/>
    <mergeCell ref="E18:E22"/>
    <mergeCell ref="E30:E34"/>
    <mergeCell ref="B30:B34"/>
    <mergeCell ref="B23:B27"/>
    <mergeCell ref="E23:E27"/>
    <mergeCell ref="A28:L28"/>
    <mergeCell ref="A29:L29"/>
    <mergeCell ref="A30:A34"/>
    <mergeCell ref="L4:L6"/>
    <mergeCell ref="A5:A6"/>
    <mergeCell ref="B5:B6"/>
    <mergeCell ref="A23:A27"/>
    <mergeCell ref="C5:C6"/>
    <mergeCell ref="D5:D6"/>
    <mergeCell ref="B7:B13"/>
    <mergeCell ref="C12:C13"/>
    <mergeCell ref="D7:D13"/>
    <mergeCell ref="E111:E115"/>
    <mergeCell ref="G1:L1"/>
    <mergeCell ref="B65:B69"/>
    <mergeCell ref="C65:C69"/>
    <mergeCell ref="D65:D69"/>
    <mergeCell ref="E65:E69"/>
    <mergeCell ref="E5:E6"/>
    <mergeCell ref="C50:C54"/>
    <mergeCell ref="D50:D54"/>
    <mergeCell ref="B55:B59"/>
    <mergeCell ref="C55:C59"/>
    <mergeCell ref="E50:E54"/>
    <mergeCell ref="C23:C27"/>
    <mergeCell ref="D23:D27"/>
    <mergeCell ref="C30:C34"/>
    <mergeCell ref="D30:D34"/>
    <mergeCell ref="E45:E49"/>
    <mergeCell ref="B50:B54"/>
    <mergeCell ref="F5:F6"/>
    <mergeCell ref="B35:B39"/>
    <mergeCell ref="C35:C39"/>
    <mergeCell ref="D55:D59"/>
    <mergeCell ref="B94:B98"/>
    <mergeCell ref="C94:C98"/>
    <mergeCell ref="D94:D98"/>
    <mergeCell ref="E94:E98"/>
    <mergeCell ref="B99:B103"/>
    <mergeCell ref="C99:C103"/>
    <mergeCell ref="D99:D103"/>
    <mergeCell ref="A262:L262"/>
    <mergeCell ref="A191:A195"/>
    <mergeCell ref="A196:A200"/>
    <mergeCell ref="A225:A229"/>
    <mergeCell ref="A105:L105"/>
    <mergeCell ref="B121:B125"/>
    <mergeCell ref="C121:C125"/>
    <mergeCell ref="D126:D130"/>
    <mergeCell ref="E126:E130"/>
    <mergeCell ref="B136:B140"/>
    <mergeCell ref="C136:C140"/>
    <mergeCell ref="D136:D140"/>
    <mergeCell ref="E136:E140"/>
    <mergeCell ref="D196:D200"/>
    <mergeCell ref="E196:E200"/>
    <mergeCell ref="A205:A209"/>
    <mergeCell ref="B205:B209"/>
    <mergeCell ref="C205:C209"/>
    <mergeCell ref="D205:D209"/>
    <mergeCell ref="E205:E209"/>
    <mergeCell ref="B196:B200"/>
    <mergeCell ref="A151:A155"/>
    <mergeCell ref="B151:B155"/>
    <mergeCell ref="C151:C155"/>
    <mergeCell ref="D151:D155"/>
    <mergeCell ref="E151:E155"/>
    <mergeCell ref="A156:A160"/>
    <mergeCell ref="B156:B160"/>
    <mergeCell ref="C156:C160"/>
    <mergeCell ref="D156:D160"/>
    <mergeCell ref="E156:E160"/>
    <mergeCell ref="B186:B190"/>
    <mergeCell ref="C191:C195"/>
    <mergeCell ref="D191:D195"/>
    <mergeCell ref="E191:E195"/>
    <mergeCell ref="C196:C200"/>
    <mergeCell ref="C171:C175"/>
    <mergeCell ref="C176:C180"/>
    <mergeCell ref="B171:B175"/>
    <mergeCell ref="D171:D175"/>
    <mergeCell ref="E171:E175"/>
    <mergeCell ref="A171:A175"/>
    <mergeCell ref="A176:A180"/>
    <mergeCell ref="E215:E219"/>
    <mergeCell ref="B220:B224"/>
    <mergeCell ref="C220:C224"/>
    <mergeCell ref="D220:D224"/>
    <mergeCell ref="E220:E224"/>
    <mergeCell ref="B225:B229"/>
    <mergeCell ref="C225:C229"/>
    <mergeCell ref="D225:D229"/>
    <mergeCell ref="E225:E229"/>
    <mergeCell ref="C215:C219"/>
    <mergeCell ref="E269:E273"/>
    <mergeCell ref="A329:A333"/>
    <mergeCell ref="E290:E294"/>
    <mergeCell ref="A236:L236"/>
    <mergeCell ref="B242:B246"/>
    <mergeCell ref="C242:C246"/>
    <mergeCell ref="D242:D246"/>
    <mergeCell ref="E242:E246"/>
    <mergeCell ref="A237:A241"/>
    <mergeCell ref="A264:A268"/>
    <mergeCell ref="B264:B268"/>
    <mergeCell ref="C264:C268"/>
    <mergeCell ref="D264:D268"/>
    <mergeCell ref="E264:E268"/>
    <mergeCell ref="A263:L263"/>
    <mergeCell ref="A286:L286"/>
    <mergeCell ref="A287:L287"/>
    <mergeCell ref="A288:L288"/>
    <mergeCell ref="L237:L261"/>
    <mergeCell ref="D257:D261"/>
    <mergeCell ref="E257:E261"/>
    <mergeCell ref="B237:B241"/>
    <mergeCell ref="C237:C241"/>
    <mergeCell ref="D237:D241"/>
    <mergeCell ref="A313:L313"/>
    <mergeCell ref="A289:L289"/>
    <mergeCell ref="A295:A299"/>
    <mergeCell ref="A300:A304"/>
    <mergeCell ref="L264:L278"/>
    <mergeCell ref="B305:B309"/>
    <mergeCell ref="C305:C309"/>
    <mergeCell ref="D305:D309"/>
    <mergeCell ref="E305:E309"/>
    <mergeCell ref="D295:D299"/>
    <mergeCell ref="E295:E299"/>
    <mergeCell ref="B300:B304"/>
    <mergeCell ref="C300:C304"/>
    <mergeCell ref="D300:D304"/>
    <mergeCell ref="E300:E304"/>
    <mergeCell ref="B295:B299"/>
    <mergeCell ref="C295:C299"/>
    <mergeCell ref="A290:A294"/>
    <mergeCell ref="B290:B294"/>
    <mergeCell ref="C290:C294"/>
    <mergeCell ref="D290:D294"/>
    <mergeCell ref="D274:D278"/>
    <mergeCell ref="E274:E278"/>
    <mergeCell ref="C269:C273"/>
    <mergeCell ref="A314:A318"/>
    <mergeCell ref="B314:B318"/>
    <mergeCell ref="C314:C318"/>
    <mergeCell ref="D314:D318"/>
    <mergeCell ref="E314:E318"/>
    <mergeCell ref="B319:B323"/>
    <mergeCell ref="C319:C323"/>
    <mergeCell ref="D319:D323"/>
    <mergeCell ref="L314:L318"/>
    <mergeCell ref="B428:B432"/>
    <mergeCell ref="C428:C432"/>
    <mergeCell ref="B418:B422"/>
    <mergeCell ref="C418:C422"/>
    <mergeCell ref="D418:D422"/>
    <mergeCell ref="L336:L340"/>
    <mergeCell ref="L348:L362"/>
    <mergeCell ref="L319:L328"/>
    <mergeCell ref="B341:B345"/>
    <mergeCell ref="C341:C345"/>
    <mergeCell ref="B324:B328"/>
    <mergeCell ref="C324:C328"/>
    <mergeCell ref="D324:D328"/>
    <mergeCell ref="E324:E328"/>
    <mergeCell ref="B329:B333"/>
    <mergeCell ref="C329:C333"/>
    <mergeCell ref="B348:B352"/>
    <mergeCell ref="E329:E333"/>
    <mergeCell ref="L329:L333"/>
    <mergeCell ref="B373:B377"/>
    <mergeCell ref="B383:B387"/>
    <mergeCell ref="L373:L397"/>
    <mergeCell ref="C423:C427"/>
    <mergeCell ref="D423:D427"/>
    <mergeCell ref="A428:A432"/>
    <mergeCell ref="A433:A437"/>
    <mergeCell ref="A403:A407"/>
    <mergeCell ref="E368:E372"/>
    <mergeCell ref="A335:L335"/>
    <mergeCell ref="L433:L437"/>
    <mergeCell ref="D428:D432"/>
    <mergeCell ref="E428:E432"/>
    <mergeCell ref="B433:B437"/>
    <mergeCell ref="C433:C437"/>
    <mergeCell ref="C348:C352"/>
    <mergeCell ref="D348:D352"/>
    <mergeCell ref="E348:E352"/>
    <mergeCell ref="A346:L346"/>
    <mergeCell ref="A347:L347"/>
    <mergeCell ref="L341:L345"/>
    <mergeCell ref="A336:A340"/>
    <mergeCell ref="A341:A345"/>
    <mergeCell ref="D433:D437"/>
    <mergeCell ref="E433:E437"/>
    <mergeCell ref="B353:B357"/>
    <mergeCell ref="C353:C357"/>
    <mergeCell ref="D353:D357"/>
    <mergeCell ref="E353:E357"/>
    <mergeCell ref="A305:A309"/>
    <mergeCell ref="D368:D372"/>
    <mergeCell ref="A353:A357"/>
    <mergeCell ref="A358:A362"/>
    <mergeCell ref="A363:A367"/>
    <mergeCell ref="A334:L334"/>
    <mergeCell ref="L363:L372"/>
    <mergeCell ref="L423:L427"/>
    <mergeCell ref="L290:L309"/>
    <mergeCell ref="B398:B402"/>
    <mergeCell ref="C398:C402"/>
    <mergeCell ref="D398:D402"/>
    <mergeCell ref="E418:E422"/>
    <mergeCell ref="B413:B417"/>
    <mergeCell ref="C413:C417"/>
    <mergeCell ref="D413:D417"/>
    <mergeCell ref="B358:B362"/>
    <mergeCell ref="C358:C362"/>
    <mergeCell ref="D358:D362"/>
    <mergeCell ref="E358:E362"/>
    <mergeCell ref="E423:E427"/>
    <mergeCell ref="A310:L310"/>
    <mergeCell ref="A311:L311"/>
    <mergeCell ref="A312:L312"/>
    <mergeCell ref="L106:L125"/>
    <mergeCell ref="L79:L83"/>
    <mergeCell ref="L84:L103"/>
    <mergeCell ref="L126:L200"/>
    <mergeCell ref="L205:L209"/>
    <mergeCell ref="L210:L229"/>
    <mergeCell ref="E398:E402"/>
    <mergeCell ref="E413:E417"/>
    <mergeCell ref="A235:L235"/>
    <mergeCell ref="A230:A234"/>
    <mergeCell ref="B230:B234"/>
    <mergeCell ref="C230:C234"/>
    <mergeCell ref="D230:D234"/>
    <mergeCell ref="E230:E234"/>
    <mergeCell ref="E341:E345"/>
    <mergeCell ref="D341:D345"/>
    <mergeCell ref="E319:E323"/>
    <mergeCell ref="A319:A323"/>
    <mergeCell ref="B336:B340"/>
    <mergeCell ref="C336:C340"/>
    <mergeCell ref="D336:D340"/>
    <mergeCell ref="E336:E340"/>
    <mergeCell ref="A348:A352"/>
    <mergeCell ref="A324:A328"/>
    <mergeCell ref="C166:C170"/>
    <mergeCell ref="D166:D170"/>
    <mergeCell ref="E166:E170"/>
    <mergeCell ref="B141:B145"/>
    <mergeCell ref="C141:C145"/>
    <mergeCell ref="E141:E145"/>
    <mergeCell ref="D141:D145"/>
    <mergeCell ref="B146:B150"/>
    <mergeCell ref="C146:C150"/>
    <mergeCell ref="D146:D150"/>
    <mergeCell ref="E146:E150"/>
    <mergeCell ref="B176:B180"/>
    <mergeCell ref="D176:D180"/>
    <mergeCell ref="E176:E180"/>
    <mergeCell ref="B70:B74"/>
    <mergeCell ref="C70:C74"/>
    <mergeCell ref="D70:D74"/>
    <mergeCell ref="A89:A93"/>
    <mergeCell ref="B89:B93"/>
    <mergeCell ref="D89:D93"/>
    <mergeCell ref="C89:C93"/>
    <mergeCell ref="E89:E93"/>
    <mergeCell ref="B84:B88"/>
    <mergeCell ref="A131:A135"/>
    <mergeCell ref="B131:B135"/>
    <mergeCell ref="C131:C135"/>
    <mergeCell ref="D131:D135"/>
    <mergeCell ref="E131:E135"/>
    <mergeCell ref="A161:A165"/>
    <mergeCell ref="B161:B165"/>
    <mergeCell ref="C161:C165"/>
    <mergeCell ref="D161:D165"/>
    <mergeCell ref="E161:E165"/>
    <mergeCell ref="A166:A170"/>
    <mergeCell ref="B166:B170"/>
    <mergeCell ref="A388:A392"/>
    <mergeCell ref="B388:B392"/>
    <mergeCell ref="C388:C392"/>
    <mergeCell ref="D388:D392"/>
    <mergeCell ref="E388:E392"/>
    <mergeCell ref="B393:B397"/>
    <mergeCell ref="C393:C397"/>
    <mergeCell ref="E393:E397"/>
    <mergeCell ref="D393:D397"/>
    <mergeCell ref="A373:A377"/>
    <mergeCell ref="C373:C377"/>
    <mergeCell ref="D373:D377"/>
    <mergeCell ref="E373:E377"/>
    <mergeCell ref="A378:A382"/>
    <mergeCell ref="B378:B382"/>
    <mergeCell ref="C378:C382"/>
    <mergeCell ref="D378:D382"/>
    <mergeCell ref="E378:E382"/>
  </mergeCells>
  <pageMargins left="0.98425196850393704" right="0.39370078740157483" top="0.39370078740157483" bottom="0.39370078740157483" header="0" footer="0"/>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2025-03-19T01:05:42Z</dcterms:modified>
</cp:coreProperties>
</file>