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C:\Документы мои\ПРОГНОЗ\2024\прогноз до 2027 года на сайт\"/>
    </mc:Choice>
  </mc:AlternateContent>
  <xr:revisionPtr revIDLastSave="0" documentId="13_ncr:1_{5448917C-F9A6-4376-AE13-73AA2ACC7768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стр.1_6" sheetId="1" r:id="rId1"/>
  </sheets>
  <definedNames>
    <definedName name="_xlnm.Print_Titles" localSheetId="0">стр.1_6!$9:$11</definedName>
    <definedName name="_xlnm.Print_Area" localSheetId="0">стр.1_6!$A$2:$L$142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F48" i="1"/>
  <c r="G48" i="1"/>
  <c r="H48" i="1"/>
  <c r="I48" i="1"/>
  <c r="J48" i="1"/>
  <c r="K48" i="1"/>
  <c r="L48" i="1"/>
  <c r="D48" i="1"/>
  <c r="F82" i="1"/>
  <c r="F104" i="1" l="1"/>
  <c r="G104" i="1"/>
  <c r="H104" i="1"/>
  <c r="I104" i="1"/>
  <c r="J104" i="1"/>
  <c r="K104" i="1"/>
  <c r="L104" i="1"/>
  <c r="E104" i="1"/>
  <c r="G79" i="1" l="1"/>
  <c r="H79" i="1"/>
  <c r="I79" i="1"/>
  <c r="J79" i="1"/>
  <c r="K79" i="1"/>
  <c r="L79" i="1"/>
  <c r="F79" i="1"/>
  <c r="F78" i="1"/>
  <c r="G78" i="1"/>
  <c r="H78" i="1"/>
  <c r="I78" i="1"/>
  <c r="J78" i="1"/>
  <c r="K78" i="1"/>
  <c r="L78" i="1"/>
  <c r="I140" i="1"/>
  <c r="J140" i="1"/>
  <c r="K140" i="1" s="1"/>
  <c r="H140" i="1"/>
  <c r="H138" i="1"/>
  <c r="G140" i="1"/>
  <c r="G138" i="1"/>
  <c r="F139" i="1"/>
  <c r="G139" i="1"/>
  <c r="H139" i="1"/>
  <c r="I139" i="1"/>
  <c r="J139" i="1"/>
  <c r="K139" i="1"/>
  <c r="L139" i="1"/>
  <c r="E139" i="1"/>
  <c r="L140" i="1" l="1"/>
  <c r="G135" i="1" l="1"/>
  <c r="I85" i="1" l="1"/>
  <c r="J85" i="1"/>
  <c r="I84" i="1"/>
  <c r="J84" i="1"/>
  <c r="G83" i="1"/>
  <c r="G85" i="1" s="1"/>
  <c r="H83" i="1"/>
  <c r="H85" i="1" s="1"/>
  <c r="I83" i="1"/>
  <c r="I82" i="1" s="1"/>
  <c r="J83" i="1"/>
  <c r="J82" i="1" s="1"/>
  <c r="K83" i="1"/>
  <c r="K85" i="1" s="1"/>
  <c r="L83" i="1"/>
  <c r="L85" i="1" s="1"/>
  <c r="F83" i="1"/>
  <c r="F86" i="1" s="1"/>
  <c r="L86" i="1" l="1"/>
  <c r="H86" i="1"/>
  <c r="L82" i="1"/>
  <c r="H82" i="1"/>
  <c r="K86" i="1"/>
  <c r="G86" i="1"/>
  <c r="K82" i="1"/>
  <c r="G82" i="1"/>
  <c r="L84" i="1"/>
  <c r="H84" i="1"/>
  <c r="J86" i="1"/>
  <c r="K84" i="1"/>
  <c r="G84" i="1"/>
  <c r="I86" i="1"/>
  <c r="F84" i="1"/>
  <c r="F85" i="1"/>
  <c r="E96" i="1"/>
  <c r="F96" i="1"/>
  <c r="G96" i="1"/>
  <c r="H96" i="1"/>
  <c r="I96" i="1"/>
  <c r="J96" i="1"/>
  <c r="K96" i="1"/>
  <c r="L96" i="1"/>
  <c r="E135" i="1"/>
  <c r="F135" i="1"/>
  <c r="H135" i="1"/>
  <c r="I135" i="1"/>
  <c r="J135" i="1"/>
  <c r="K135" i="1"/>
  <c r="L135" i="1"/>
  <c r="J138" i="1"/>
  <c r="L138" i="1" s="1"/>
  <c r="I138" i="1"/>
  <c r="K138" i="1" s="1"/>
</calcChain>
</file>

<file path=xl/sharedStrings.xml><?xml version="1.0" encoding="utf-8"?>
<sst xmlns="http://schemas.openxmlformats.org/spreadsheetml/2006/main" count="387" uniqueCount="283">
  <si>
    <t>отчет *</t>
  </si>
  <si>
    <t>оценка показателя</t>
  </si>
  <si>
    <t>прогноз</t>
  </si>
  <si>
    <t>Показатели</t>
  </si>
  <si>
    <t>Единица измерения</t>
  </si>
  <si>
    <t>консервативный</t>
  </si>
  <si>
    <t>базовый</t>
  </si>
  <si>
    <t>1 вариант</t>
  </si>
  <si>
    <t>2 вариант</t>
  </si>
  <si>
    <t>Население</t>
  </si>
  <si>
    <t>1.1</t>
  </si>
  <si>
    <t>Численность населения (в среднегодовом исчислении)</t>
  </si>
  <si>
    <t>тыс. чел.</t>
  </si>
  <si>
    <t>1.2</t>
  </si>
  <si>
    <t>Численность населения (на 1 января года)</t>
  </si>
  <si>
    <t>1.3</t>
  </si>
  <si>
    <t>Численность населения трудоспособного возраста
(на 1 января года)</t>
  </si>
  <si>
    <t>1.4</t>
  </si>
  <si>
    <t>Численность населения старше трудоспособного возраста
(на 1 января года)</t>
  </si>
  <si>
    <t>1.5</t>
  </si>
  <si>
    <t>Ожидаемая продолжительность жизни при рождении</t>
  </si>
  <si>
    <t>число лет</t>
  </si>
  <si>
    <t>1.6</t>
  </si>
  <si>
    <t>Общий коэффициент рождаемости</t>
  </si>
  <si>
    <t>число родившихся живыми
на 1000 человек населения</t>
  </si>
  <si>
    <t>1.7</t>
  </si>
  <si>
    <t>Суммарный коэффициент рождаемости</t>
  </si>
  <si>
    <t>число детей на 1 женщину</t>
  </si>
  <si>
    <t>1.8</t>
  </si>
  <si>
    <t>Общий коэффициент смертности</t>
  </si>
  <si>
    <t>число умерших на 1000 человек населения</t>
  </si>
  <si>
    <t>1.9</t>
  </si>
  <si>
    <t>Коэффициент естественного прироста населения</t>
  </si>
  <si>
    <t>на 1000 человек населения</t>
  </si>
  <si>
    <t>1.10</t>
  </si>
  <si>
    <t>Миграционный прирост (убыль)</t>
  </si>
  <si>
    <t>2.1</t>
  </si>
  <si>
    <t>млн руб.</t>
  </si>
  <si>
    <t>2.2</t>
  </si>
  <si>
    <t>в % к предыдущему году</t>
  </si>
  <si>
    <t>2.3</t>
  </si>
  <si>
    <t>Индекс-дефлятор объема валового регионального продукта</t>
  </si>
  <si>
    <t>3.1</t>
  </si>
  <si>
    <t>Объем отгруженных товаров собственного производства, выполненных работ и услуг собственными силами</t>
  </si>
  <si>
    <t>3.2</t>
  </si>
  <si>
    <t>Индекс промышленного производства</t>
  </si>
  <si>
    <t>% к предыдущему году
в сопоставимых ценах</t>
  </si>
  <si>
    <t>Индексы производства по видам экономической деятельности</t>
  </si>
  <si>
    <t>3.3</t>
  </si>
  <si>
    <t>Добыча полезных ископаемых (раздел B)</t>
  </si>
  <si>
    <t>3.9</t>
  </si>
  <si>
    <t>Обрабатывающие производства (раздел C)</t>
  </si>
  <si>
    <t>3.10</t>
  </si>
  <si>
    <t>Производство пищевых продуктов (10)</t>
  </si>
  <si>
    <t>3.16</t>
  </si>
  <si>
    <t>Обработка древесины и производство изделий из дерева и пробки, кроме мебели, производство изделий из соломки и материалов для плетения (16)</t>
  </si>
  <si>
    <t>3.17</t>
  </si>
  <si>
    <t>Производство бумаги и бумажных изделий (17)</t>
  </si>
  <si>
    <t>3.18</t>
  </si>
  <si>
    <t>Деятельность полиграфическая и копирование носителей информации (18)</t>
  </si>
  <si>
    <t>3.25</t>
  </si>
  <si>
    <t>Производство готовых металлических изделий, кроме машин и оборудования (25)</t>
  </si>
  <si>
    <t>3.28</t>
  </si>
  <si>
    <t>Производство машин и оборудования, не включенных в другие группировки (28)</t>
  </si>
  <si>
    <t>3.29</t>
  </si>
  <si>
    <t>Производство автотранспортных средств, прицепов и
полуприцепов (29)</t>
  </si>
  <si>
    <t>3.30</t>
  </si>
  <si>
    <t>Производство прочих транспортных средств и оборудования (30)</t>
  </si>
  <si>
    <t>3.31</t>
  </si>
  <si>
    <t>Производство мебели (31)</t>
  </si>
  <si>
    <t>3.32</t>
  </si>
  <si>
    <t>Производство прочих готовых изделий (32)</t>
  </si>
  <si>
    <t>3.33</t>
  </si>
  <si>
    <t>Ремонт и монтаж машин и оборудования (33)</t>
  </si>
  <si>
    <t>3.34</t>
  </si>
  <si>
    <t>Обеспечение электрической энергией, газом и паром;
кондиционирование воздуха (раздел D)</t>
  </si>
  <si>
    <t>3.35</t>
  </si>
  <si>
    <t>Водоснабжение; водоотведение, организация сбора и утилизации отходов, деятельность по ликвидации загрязнений (раздел E)</t>
  </si>
  <si>
    <t>Сельское хозяйство</t>
  </si>
  <si>
    <t>4.1</t>
  </si>
  <si>
    <t>Продукция сельского хозяйства</t>
  </si>
  <si>
    <t>4.2</t>
  </si>
  <si>
    <t>Индекс производства продукции сельского хозяйства</t>
  </si>
  <si>
    <t>4.3</t>
  </si>
  <si>
    <t>Продукция растениеводства</t>
  </si>
  <si>
    <t>4.4</t>
  </si>
  <si>
    <t>Индекс производства продукции растениеводства</t>
  </si>
  <si>
    <t>4.5</t>
  </si>
  <si>
    <t>Продукция животноводства</t>
  </si>
  <si>
    <t>4.6</t>
  </si>
  <si>
    <t>Индекс производства продукции животноводства</t>
  </si>
  <si>
    <t>5.1</t>
  </si>
  <si>
    <t>Объем работ, выполненных по виду деятельности "Строительство"</t>
  </si>
  <si>
    <t>в ценах соответствующих лет; млн руб.</t>
  </si>
  <si>
    <t>5.2</t>
  </si>
  <si>
    <t>Индекс физического объема работ, выполненных по виду деятельности "Строительство"</t>
  </si>
  <si>
    <t>5.3</t>
  </si>
  <si>
    <t>Индекс-дефлятор по виду деятельности "Строительство"</t>
  </si>
  <si>
    <t>% г/г</t>
  </si>
  <si>
    <t>5.4</t>
  </si>
  <si>
    <t>Ввод в действие жилых домов</t>
  </si>
  <si>
    <t>тыс. кв. м общей площади</t>
  </si>
  <si>
    <t>6.1</t>
  </si>
  <si>
    <t>Индекс потребительских цен на товары и услуги, на конец года</t>
  </si>
  <si>
    <t>% к декабрю
предыдущего года</t>
  </si>
  <si>
    <t>6.2</t>
  </si>
  <si>
    <t>Индекс потребительских цен на товары и услуги, в среднем за год</t>
  </si>
  <si>
    <t>6.3</t>
  </si>
  <si>
    <t>Оборот розничной торговли</t>
  </si>
  <si>
    <t>млн рублей</t>
  </si>
  <si>
    <t>6.4</t>
  </si>
  <si>
    <t>Индекс физического объема оборота розничной торговли</t>
  </si>
  <si>
    <t>6.5</t>
  </si>
  <si>
    <t>Индекс-дефлятор оборота розничной торговли</t>
  </si>
  <si>
    <t>6.6</t>
  </si>
  <si>
    <t>Объем платных услуг населению</t>
  </si>
  <si>
    <t>6.7</t>
  </si>
  <si>
    <t>Индекс физического объема платных услуг населению</t>
  </si>
  <si>
    <t>6.8</t>
  </si>
  <si>
    <t>Индекс-дефлятор объема платных услуг населению</t>
  </si>
  <si>
    <t>Малое и среднее предпринимательство, включая микропредприятия</t>
  </si>
  <si>
    <t>8.1</t>
  </si>
  <si>
    <t>Количество малых и средних предприятий, включая микропредприятия (на конец года)</t>
  </si>
  <si>
    <t>единиц</t>
  </si>
  <si>
    <t>8.2</t>
  </si>
  <si>
    <t>Среднесписочная численность работников на предприятиях малого и среднего предпринимательства (включая микропредприятия) (без внешних совместителей)</t>
  </si>
  <si>
    <t>8.3</t>
  </si>
  <si>
    <t>Оборот малых и средних предприятий, включая микропредприятия</t>
  </si>
  <si>
    <t>млрд руб.</t>
  </si>
  <si>
    <t>Инвестиции</t>
  </si>
  <si>
    <t>9.1</t>
  </si>
  <si>
    <t>Инвестиции в основной капитал</t>
  </si>
  <si>
    <t>9.2</t>
  </si>
  <si>
    <t>Индекс физического объема инвестиций в основной капитал</t>
  </si>
  <si>
    <t>9.3</t>
  </si>
  <si>
    <t>Индекс-дефлятор инвестиций в основной капитал</t>
  </si>
  <si>
    <t>9.4</t>
  </si>
  <si>
    <t>Удельный вес инвестиций в основной капитал в валовом региональном продукте</t>
  </si>
  <si>
    <t>%</t>
  </si>
  <si>
    <t>Инвестиции в основной капитал по источникам
финансирования (без субъектов малого и среднего предпринимательства и объема инвестиций, не наблюдаемых прямыми статистическими методами)</t>
  </si>
  <si>
    <t>9.5</t>
  </si>
  <si>
    <t>Собственные средства</t>
  </si>
  <si>
    <t>9.6</t>
  </si>
  <si>
    <t>Привлеченные средства, из них:</t>
  </si>
  <si>
    <t>9.6.1</t>
  </si>
  <si>
    <t>кредиты банков, в том числе:</t>
  </si>
  <si>
    <t>9.6.1.1</t>
  </si>
  <si>
    <t>кредиты иностранных банков</t>
  </si>
  <si>
    <t>9.6.2</t>
  </si>
  <si>
    <t>заемные средства других организаций</t>
  </si>
  <si>
    <t>9.6.3</t>
  </si>
  <si>
    <t>бюджетные средства, в том числе:</t>
  </si>
  <si>
    <t>9.6.3.1</t>
  </si>
  <si>
    <t>федеральный бюджет</t>
  </si>
  <si>
    <t>9.6.3.2</t>
  </si>
  <si>
    <t>бюджеты субъектов Российской Федерации</t>
  </si>
  <si>
    <t>9.6.3.3</t>
  </si>
  <si>
    <t>из местных бюджетов</t>
  </si>
  <si>
    <t>9.6.4</t>
  </si>
  <si>
    <t>прочие</t>
  </si>
  <si>
    <t>образование</t>
  </si>
  <si>
    <t>11.1</t>
  </si>
  <si>
    <t>Реальные располагаемые денежные доходы населения</t>
  </si>
  <si>
    <t>11.2</t>
  </si>
  <si>
    <t>Прожиточный минимум в среднем на душу населения (в среднем за год), в том числе по основным социально-демографическим группам населения:</t>
  </si>
  <si>
    <t>руб./мес.</t>
  </si>
  <si>
    <t>11.2.1</t>
  </si>
  <si>
    <t>трудоспособного населения</t>
  </si>
  <si>
    <t>11.2.2</t>
  </si>
  <si>
    <t>пенсионеров</t>
  </si>
  <si>
    <t>11.2.3</t>
  </si>
  <si>
    <t>детей</t>
  </si>
  <si>
    <t>11.6</t>
  </si>
  <si>
    <t>Численность населения с денежными доходами ниже прожиточного минимума к общей численности населения</t>
  </si>
  <si>
    <t>Труд и занятость</t>
  </si>
  <si>
    <t>12.1</t>
  </si>
  <si>
    <t>Численность рабочей силы</t>
  </si>
  <si>
    <t>тыс. человек</t>
  </si>
  <si>
    <t>12.2</t>
  </si>
  <si>
    <t>Численность трудовых ресурсов – всего, в том числе:</t>
  </si>
  <si>
    <t>12.2.1</t>
  </si>
  <si>
    <t>трудоспособное население в трудоспособном возрасте</t>
  </si>
  <si>
    <t>12.2.2</t>
  </si>
  <si>
    <t>иностранные трудовые мигранты</t>
  </si>
  <si>
    <t>12.2.3</t>
  </si>
  <si>
    <t>численность лиц старше трудоспособного возраста и подростков, занятых в экономике, в том числе:</t>
  </si>
  <si>
    <t>12.2.3.1</t>
  </si>
  <si>
    <t>пенсионеры старше трудоспособного возраста</t>
  </si>
  <si>
    <t>12.2.3.2</t>
  </si>
  <si>
    <t>подростки моложе трудоспособного возраста</t>
  </si>
  <si>
    <t>12.3</t>
  </si>
  <si>
    <t>12.3.1</t>
  </si>
  <si>
    <t>сельское, лесное хозяйство, охота, рыболовство и рыбоводство</t>
  </si>
  <si>
    <t>12.3.2</t>
  </si>
  <si>
    <t>добыча полезных ископаемых</t>
  </si>
  <si>
    <t>12.3.3</t>
  </si>
  <si>
    <t>обрабатывающие производства</t>
  </si>
  <si>
    <t>12.3.4</t>
  </si>
  <si>
    <t>обеспечение электрической энергией, газом и паром; кондиционирование воздуха</t>
  </si>
  <si>
    <t>12.3.5</t>
  </si>
  <si>
    <t>водоснабжение; водоотведение, организация сбора и утилизации отходов, деятельность по ликвидации загрязнений</t>
  </si>
  <si>
    <t>12.3.6</t>
  </si>
  <si>
    <t>строительство</t>
  </si>
  <si>
    <t>12.3.7</t>
  </si>
  <si>
    <t>торговля оптовая и розничная; ремонт автотранспортных средств и мотоциклов</t>
  </si>
  <si>
    <t>12.3.8</t>
  </si>
  <si>
    <t>транспортировка и хранение</t>
  </si>
  <si>
    <t>12.3.9</t>
  </si>
  <si>
    <t>деятельность гостиниц и предприятий общественного питания</t>
  </si>
  <si>
    <t>12.3.10</t>
  </si>
  <si>
    <t>деятельность в области информации и связи</t>
  </si>
  <si>
    <t>12.3.11</t>
  </si>
  <si>
    <t>деятельность финансовая и страховая</t>
  </si>
  <si>
    <t>12.3.12</t>
  </si>
  <si>
    <t>деятельность по операциям с недвижимым имуществом</t>
  </si>
  <si>
    <t>12.3.13</t>
  </si>
  <si>
    <t>деятельность профессиональная, научная и техническая</t>
  </si>
  <si>
    <t>12.3.14</t>
  </si>
  <si>
    <t>деятельность административная и сопутствующие дополнительные услуги</t>
  </si>
  <si>
    <t>12.3.15</t>
  </si>
  <si>
    <t>государственное управление и обеспечение военной безопасности; социальное обеспечение</t>
  </si>
  <si>
    <t>12.3.16</t>
  </si>
  <si>
    <t>12.3.17</t>
  </si>
  <si>
    <t>деятельность в области здравоохранения и социальных услуг</t>
  </si>
  <si>
    <t>12.3.18</t>
  </si>
  <si>
    <t>деятельность в области культуры, спорта, организации досуга и развлечений</t>
  </si>
  <si>
    <t>12.3.19</t>
  </si>
  <si>
    <t>прочие виды экономической деятельности</t>
  </si>
  <si>
    <t>12.4</t>
  </si>
  <si>
    <t>Численность населения в трудоспособном возрасте, не занятого в экономике – всего, в том числе:</t>
  </si>
  <si>
    <t>12.4.1</t>
  </si>
  <si>
    <t>численность учащихся трудоспособного возраста, обучающихся с отрывом от производства</t>
  </si>
  <si>
    <t>12.4.2</t>
  </si>
  <si>
    <t>численность безработных, зарегистрированных в органах службы занятости</t>
  </si>
  <si>
    <t>12.4.3</t>
  </si>
  <si>
    <t>численность прочих категорий населения в трудоспособном возрасте, не занятого в экономике</t>
  </si>
  <si>
    <t>12.5</t>
  </si>
  <si>
    <t>рублей</t>
  </si>
  <si>
    <t>12.6</t>
  </si>
  <si>
    <t>Темп роста номинальной начисленной среднемесячной заработной платы работников организаций</t>
  </si>
  <si>
    <t>12.7</t>
  </si>
  <si>
    <t>12.8</t>
  </si>
  <si>
    <t>12.9</t>
  </si>
  <si>
    <t>12.10</t>
  </si>
  <si>
    <t>Индекс производительности труда</t>
  </si>
  <si>
    <t>12.11</t>
  </si>
  <si>
    <t>Уровень безработицы (по методологии МОТ)</t>
  </si>
  <si>
    <t>% к раб. силе</t>
  </si>
  <si>
    <t>12.12</t>
  </si>
  <si>
    <t>Уровень зарегистрированной безработицы (на конец года)</t>
  </si>
  <si>
    <t>12.13</t>
  </si>
  <si>
    <t>Общая численность безработных (по методологии МОТ)</t>
  </si>
  <si>
    <t>12.14</t>
  </si>
  <si>
    <t>Численность безработных, зарегистрированных в государственных учреждениях службы занятости населения (на конец года)</t>
  </si>
  <si>
    <t>12.15</t>
  </si>
  <si>
    <t>12.16</t>
  </si>
  <si>
    <t>Темп роста фонда заработной платы работников организаций</t>
  </si>
  <si>
    <t>Примечание:</t>
  </si>
  <si>
    <t>* Используются фактические статистические данные, которые разрабатываются субъектами официального статистического учета.</t>
  </si>
  <si>
    <t>Оборот крупных и средних организаций</t>
  </si>
  <si>
    <t>Индекс физического объема оборота крупных и средних организаций</t>
  </si>
  <si>
    <t>Промышленное производство (по крупным и средним организациям)</t>
  </si>
  <si>
    <t>Строительство (по крупным и средним организациям)</t>
  </si>
  <si>
    <t>Торговля и услуги населению (по крупным и средним организациям)</t>
  </si>
  <si>
    <t>Денежные доходы населения (по Приморскому краю)</t>
  </si>
  <si>
    <t>Фонд заработной платы работников крупных и средних организаций</t>
  </si>
  <si>
    <t>Номинальная начисленная среднемесячная заработная плата работников крупных и средних организаций</t>
  </si>
  <si>
    <t>Среднемесячная начисленная заработная плата наемных работников в организациях, у индивидуальных предпринимателей и физических лиц (среднемесячный доход от трудовой деятельности) (по Приморскому краю)</t>
  </si>
  <si>
    <t>Темп роста среднемесячной начисленной заработной платы наемных работников в организациях, у индивидуальных предпринимателей и физических лиц (среднемесячный доход от трудовой деятельности) (по Приморскому краю)</t>
  </si>
  <si>
    <t>Численность занятых в экономике – всего</t>
  </si>
  <si>
    <t>Численность работников крупных и средних организациях – всего, в том числе по разделам ОКВЭД:</t>
  </si>
  <si>
    <t>Реальная заработная плата работников крупных и средних организа-ций</t>
  </si>
  <si>
    <t>УТВЕРЖДЕНО:</t>
  </si>
  <si>
    <t>постановлением администрации</t>
  </si>
  <si>
    <t>Хасанского муниципального округа</t>
  </si>
  <si>
    <t>Хасанский муниципальный округ</t>
  </si>
  <si>
    <t>12.17</t>
  </si>
  <si>
    <t>Прибыль прибыльных организаций</t>
  </si>
  <si>
    <t>млн. руб.</t>
  </si>
  <si>
    <t>Прогноз социально-экономического развития Хасанского муниципального округа на период до 2027 года</t>
  </si>
  <si>
    <t>2024 г.</t>
  </si>
  <si>
    <t xml:space="preserve">от  29.08.                      </t>
  </si>
  <si>
    <t>№1556-па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</si>
</sst>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 Cyr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sz val="6.5"/>
      <name val="Times New Roman"/>
      <family val="1"/>
      <charset val="204"/>
    </font>
    <font>
      <b/>
      <sz val="6.5"/>
      <name val="Times New Roman"/>
      <family val="1"/>
      <charset val="204"/>
    </font>
    <font>
      <i/>
      <sz val="6.5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/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0" xfId="0" applyFont="1" applyFill="1"/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indent="1"/>
    </xf>
    <xf numFmtId="0" fontId="5" fillId="0" borderId="2" xfId="0" applyFont="1" applyFill="1" applyBorder="1" applyAlignment="1">
      <alignment horizontal="left" vertical="center" indent="2"/>
    </xf>
    <xf numFmtId="0" fontId="5" fillId="0" borderId="2" xfId="0" applyFont="1" applyFill="1" applyBorder="1" applyAlignment="1">
      <alignment horizontal="left" vertical="center" wrapText="1" inden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/>
    <xf numFmtId="0" fontId="5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justify" vertical="center" wrapText="1"/>
    </xf>
    <xf numFmtId="0" fontId="10" fillId="0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/>
    <xf numFmtId="0" fontId="10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42"/>
  <sheetViews>
    <sheetView tabSelected="1" view="pageBreakPreview" topLeftCell="A37" zoomScale="190" zoomScaleNormal="200" zoomScaleSheetLayoutView="190" workbookViewId="0">
      <selection activeCell="J5" sqref="J5"/>
    </sheetView>
  </sheetViews>
  <sheetFormatPr defaultRowHeight="12.75" x14ac:dyDescent="0.2"/>
  <cols>
    <col min="1" max="1" width="6.140625" style="25" customWidth="1"/>
    <col min="2" max="2" width="36.28515625" style="26" customWidth="1"/>
    <col min="3" max="3" width="13.7109375" style="26" customWidth="1"/>
    <col min="4" max="4" width="5.5703125" style="26" bestFit="1" customWidth="1"/>
    <col min="5" max="5" width="5.7109375" style="26" customWidth="1"/>
    <col min="6" max="6" width="6.7109375" style="26" customWidth="1"/>
    <col min="7" max="7" width="8.7109375" style="26" customWidth="1"/>
    <col min="8" max="8" width="7.28515625" style="26" customWidth="1"/>
    <col min="9" max="9" width="8.5703125" style="26" customWidth="1"/>
    <col min="10" max="10" width="6.5703125" style="26" bestFit="1" customWidth="1"/>
    <col min="11" max="11" width="9.7109375" style="26" customWidth="1"/>
    <col min="12" max="12" width="6.5703125" style="26" bestFit="1" customWidth="1"/>
    <col min="13" max="16384" width="9.140625" style="26"/>
  </cols>
  <sheetData>
    <row r="2" spans="1:12" s="2" customFormat="1" x14ac:dyDescent="0.2">
      <c r="A2" s="1"/>
      <c r="I2" s="26" t="s">
        <v>272</v>
      </c>
    </row>
    <row r="3" spans="1:12" s="2" customFormat="1" x14ac:dyDescent="0.2">
      <c r="A3" s="1"/>
      <c r="I3" s="26" t="s">
        <v>273</v>
      </c>
    </row>
    <row r="4" spans="1:12" s="2" customFormat="1" x14ac:dyDescent="0.2">
      <c r="A4" s="1"/>
      <c r="I4" s="26" t="s">
        <v>274</v>
      </c>
    </row>
    <row r="5" spans="1:12" s="4" customFormat="1" ht="12.75" customHeight="1" x14ac:dyDescent="0.2">
      <c r="A5" s="3"/>
      <c r="I5" s="48" t="s">
        <v>281</v>
      </c>
      <c r="J5" s="26" t="s">
        <v>280</v>
      </c>
      <c r="K5" s="26" t="s">
        <v>282</v>
      </c>
    </row>
    <row r="6" spans="1:12" s="5" customFormat="1" ht="24.95" customHeight="1" x14ac:dyDescent="0.15">
      <c r="A6" s="38" t="s">
        <v>279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28"/>
    </row>
    <row r="7" spans="1:12" s="6" customFormat="1" ht="14.25" customHeight="1" x14ac:dyDescent="0.2">
      <c r="A7" s="43" t="s">
        <v>275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</row>
    <row r="8" spans="1:12" s="4" customFormat="1" ht="6" customHeight="1" x14ac:dyDescent="0.15">
      <c r="A8" s="3"/>
    </row>
    <row r="9" spans="1:12" s="2" customFormat="1" ht="21" customHeight="1" x14ac:dyDescent="0.2">
      <c r="A9" s="7"/>
      <c r="B9" s="8"/>
      <c r="C9" s="8"/>
      <c r="D9" s="33" t="s">
        <v>0</v>
      </c>
      <c r="E9" s="33" t="s">
        <v>0</v>
      </c>
      <c r="F9" s="9" t="s">
        <v>1</v>
      </c>
      <c r="G9" s="44" t="s">
        <v>2</v>
      </c>
      <c r="H9" s="44"/>
      <c r="I9" s="44"/>
      <c r="J9" s="44"/>
      <c r="K9" s="44"/>
      <c r="L9" s="44"/>
    </row>
    <row r="10" spans="1:12" s="2" customFormat="1" ht="10.5" x14ac:dyDescent="0.2">
      <c r="A10" s="10"/>
      <c r="B10" s="11" t="s">
        <v>3</v>
      </c>
      <c r="C10" s="11" t="s">
        <v>4</v>
      </c>
      <c r="D10" s="45">
        <v>2022</v>
      </c>
      <c r="E10" s="45">
        <v>2023</v>
      </c>
      <c r="F10" s="45">
        <v>2024</v>
      </c>
      <c r="G10" s="44">
        <v>2025</v>
      </c>
      <c r="H10" s="44"/>
      <c r="I10" s="44">
        <v>2026</v>
      </c>
      <c r="J10" s="44"/>
      <c r="K10" s="44">
        <v>2027</v>
      </c>
      <c r="L10" s="44"/>
    </row>
    <row r="11" spans="1:12" s="2" customFormat="1" ht="12" customHeight="1" x14ac:dyDescent="0.2">
      <c r="A11" s="10"/>
      <c r="B11" s="11"/>
      <c r="C11" s="11"/>
      <c r="D11" s="46"/>
      <c r="E11" s="46"/>
      <c r="F11" s="46"/>
      <c r="G11" s="33" t="s">
        <v>5</v>
      </c>
      <c r="H11" s="33" t="s">
        <v>6</v>
      </c>
      <c r="I11" s="33" t="s">
        <v>5</v>
      </c>
      <c r="J11" s="33" t="s">
        <v>6</v>
      </c>
      <c r="K11" s="33" t="s">
        <v>5</v>
      </c>
      <c r="L11" s="33" t="s">
        <v>6</v>
      </c>
    </row>
    <row r="12" spans="1:12" s="2" customFormat="1" ht="12" customHeight="1" x14ac:dyDescent="0.2">
      <c r="A12" s="12"/>
      <c r="B12" s="13"/>
      <c r="C12" s="13"/>
      <c r="D12" s="47"/>
      <c r="E12" s="47"/>
      <c r="F12" s="47"/>
      <c r="G12" s="33" t="s">
        <v>7</v>
      </c>
      <c r="H12" s="33" t="s">
        <v>8</v>
      </c>
      <c r="I12" s="33" t="s">
        <v>7</v>
      </c>
      <c r="J12" s="33" t="s">
        <v>8</v>
      </c>
      <c r="K12" s="33" t="s">
        <v>7</v>
      </c>
      <c r="L12" s="33" t="s">
        <v>8</v>
      </c>
    </row>
    <row r="13" spans="1:12" s="2" customFormat="1" ht="10.5" x14ac:dyDescent="0.2">
      <c r="A13" s="14"/>
      <c r="B13" s="15" t="s">
        <v>9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2" s="2" customFormat="1" ht="10.5" x14ac:dyDescent="0.2">
      <c r="A14" s="14" t="s">
        <v>10</v>
      </c>
      <c r="B14" s="16" t="s">
        <v>11</v>
      </c>
      <c r="C14" s="33" t="s">
        <v>12</v>
      </c>
      <c r="D14" s="33">
        <v>25.077999999999999</v>
      </c>
      <c r="E14" s="33">
        <v>24.649000000000001</v>
      </c>
      <c r="F14" s="33">
        <v>24.315999999999999</v>
      </c>
      <c r="G14" s="33">
        <v>24.193999999999999</v>
      </c>
      <c r="H14" s="33">
        <v>24.291</v>
      </c>
      <c r="I14" s="33">
        <v>24.073</v>
      </c>
      <c r="J14" s="33">
        <v>24.169</v>
      </c>
      <c r="K14" s="33">
        <v>23.952000000000002</v>
      </c>
      <c r="L14" s="33">
        <v>24.047999999999998</v>
      </c>
    </row>
    <row r="15" spans="1:12" s="2" customFormat="1" ht="10.5" x14ac:dyDescent="0.2">
      <c r="A15" s="14" t="s">
        <v>13</v>
      </c>
      <c r="B15" s="16" t="s">
        <v>14</v>
      </c>
      <c r="C15" s="33" t="s">
        <v>12</v>
      </c>
      <c r="D15" s="33">
        <v>25.228999999999999</v>
      </c>
      <c r="E15" s="33">
        <v>24.797999999999998</v>
      </c>
      <c r="F15" s="33">
        <v>24.4</v>
      </c>
      <c r="G15" s="33">
        <v>24.277999999999999</v>
      </c>
      <c r="H15" s="33">
        <v>24.350999999999999</v>
      </c>
      <c r="I15" s="33">
        <v>24.155999999999999</v>
      </c>
      <c r="J15" s="33">
        <v>24.228999999999999</v>
      </c>
      <c r="K15" s="33">
        <v>24.035</v>
      </c>
      <c r="L15" s="33">
        <v>24.106999999999999</v>
      </c>
    </row>
    <row r="16" spans="1:12" s="18" customFormat="1" ht="21" x14ac:dyDescent="0.2">
      <c r="A16" s="14" t="s">
        <v>15</v>
      </c>
      <c r="B16" s="17" t="s">
        <v>16</v>
      </c>
      <c r="C16" s="33" t="s">
        <v>12</v>
      </c>
      <c r="D16" s="33">
        <v>15.103999999999999</v>
      </c>
      <c r="E16" s="33">
        <v>14.231</v>
      </c>
      <c r="F16" s="33">
        <v>14.151999999999999</v>
      </c>
      <c r="G16" s="33">
        <v>14.081</v>
      </c>
      <c r="H16" s="33">
        <v>14.124000000000001</v>
      </c>
      <c r="I16" s="33">
        <v>14.01</v>
      </c>
      <c r="J16" s="33">
        <v>14.052</v>
      </c>
      <c r="K16" s="33">
        <v>13.94</v>
      </c>
      <c r="L16" s="33">
        <v>13.981999999999999</v>
      </c>
    </row>
    <row r="17" spans="1:12" s="2" customFormat="1" ht="21" x14ac:dyDescent="0.2">
      <c r="A17" s="14" t="s">
        <v>17</v>
      </c>
      <c r="B17" s="17" t="s">
        <v>18</v>
      </c>
      <c r="C17" s="33" t="s">
        <v>12</v>
      </c>
      <c r="D17" s="33">
        <v>5.5030000000000001</v>
      </c>
      <c r="E17" s="33">
        <v>6.56</v>
      </c>
      <c r="F17" s="33">
        <v>5.88</v>
      </c>
      <c r="G17" s="33">
        <v>5.851</v>
      </c>
      <c r="H17" s="33">
        <v>5.8689999999999998</v>
      </c>
      <c r="I17" s="33">
        <v>5.8220000000000001</v>
      </c>
      <c r="J17" s="33">
        <v>5.8390000000000004</v>
      </c>
      <c r="K17" s="33">
        <v>5.7919999999999998</v>
      </c>
      <c r="L17" s="33">
        <v>5.81</v>
      </c>
    </row>
    <row r="18" spans="1:12" s="2" customFormat="1" ht="10.5" x14ac:dyDescent="0.2">
      <c r="A18" s="14" t="s">
        <v>19</v>
      </c>
      <c r="B18" s="16" t="s">
        <v>20</v>
      </c>
      <c r="C18" s="33" t="s">
        <v>21</v>
      </c>
      <c r="D18" s="33">
        <v>69.709999999999994</v>
      </c>
      <c r="E18" s="33">
        <v>70.06</v>
      </c>
      <c r="F18" s="33">
        <v>70.02</v>
      </c>
      <c r="G18" s="33">
        <v>70.540000000000006</v>
      </c>
      <c r="H18" s="33">
        <v>70.84</v>
      </c>
      <c r="I18" s="33">
        <v>70.69</v>
      </c>
      <c r="J18" s="33">
        <v>71.22</v>
      </c>
      <c r="K18" s="33">
        <v>71.02</v>
      </c>
      <c r="L18" s="33">
        <v>71.84</v>
      </c>
    </row>
    <row r="19" spans="1:12" s="2" customFormat="1" ht="42" x14ac:dyDescent="0.2">
      <c r="A19" s="14" t="s">
        <v>22</v>
      </c>
      <c r="B19" s="16" t="s">
        <v>23</v>
      </c>
      <c r="C19" s="9" t="s">
        <v>24</v>
      </c>
      <c r="D19" s="33">
        <v>9.3000000000000007</v>
      </c>
      <c r="E19" s="33">
        <v>10.7</v>
      </c>
      <c r="F19" s="33">
        <v>9.6</v>
      </c>
      <c r="G19" s="33">
        <v>9.1999999999999993</v>
      </c>
      <c r="H19" s="33">
        <v>9.4</v>
      </c>
      <c r="I19" s="33">
        <v>9</v>
      </c>
      <c r="J19" s="33">
        <v>9.5</v>
      </c>
      <c r="K19" s="33">
        <v>9.1</v>
      </c>
      <c r="L19" s="33">
        <v>9.6</v>
      </c>
    </row>
    <row r="20" spans="1:12" s="2" customFormat="1" ht="10.5" customHeight="1" x14ac:dyDescent="0.2">
      <c r="A20" s="14" t="s">
        <v>25</v>
      </c>
      <c r="B20" s="16" t="s">
        <v>26</v>
      </c>
      <c r="C20" s="33" t="s">
        <v>27</v>
      </c>
      <c r="D20" s="33">
        <v>1.43</v>
      </c>
      <c r="E20" s="33">
        <v>1.44</v>
      </c>
      <c r="F20" s="33">
        <v>1.41</v>
      </c>
      <c r="G20" s="33">
        <v>1.38</v>
      </c>
      <c r="H20" s="33">
        <v>1.4</v>
      </c>
      <c r="I20" s="33">
        <v>1.39</v>
      </c>
      <c r="J20" s="33">
        <v>1.41</v>
      </c>
      <c r="K20" s="33">
        <v>1.4</v>
      </c>
      <c r="L20" s="33">
        <v>1.42</v>
      </c>
    </row>
    <row r="21" spans="1:12" s="2" customFormat="1" ht="31.5" x14ac:dyDescent="0.2">
      <c r="A21" s="14" t="s">
        <v>28</v>
      </c>
      <c r="B21" s="16" t="s">
        <v>29</v>
      </c>
      <c r="C21" s="9" t="s">
        <v>30</v>
      </c>
      <c r="D21" s="33">
        <v>17</v>
      </c>
      <c r="E21" s="33">
        <v>17.2</v>
      </c>
      <c r="F21" s="33">
        <v>16.600000000000001</v>
      </c>
      <c r="G21" s="33">
        <v>16</v>
      </c>
      <c r="H21" s="33">
        <v>15.3</v>
      </c>
      <c r="I21" s="33">
        <v>15.5</v>
      </c>
      <c r="J21" s="33">
        <v>14.9</v>
      </c>
      <c r="K21" s="33">
        <v>15.1</v>
      </c>
      <c r="L21" s="33">
        <v>14.5</v>
      </c>
    </row>
    <row r="22" spans="1:12" s="2" customFormat="1" ht="10.5" x14ac:dyDescent="0.2">
      <c r="A22" s="14" t="s">
        <v>31</v>
      </c>
      <c r="B22" s="16" t="s">
        <v>32</v>
      </c>
      <c r="C22" s="33" t="s">
        <v>33</v>
      </c>
      <c r="D22" s="33">
        <v>7.8</v>
      </c>
      <c r="E22" s="33">
        <v>-6.5</v>
      </c>
      <c r="F22" s="33">
        <v>-7.9</v>
      </c>
      <c r="G22" s="33">
        <v>-6.7</v>
      </c>
      <c r="H22" s="33">
        <v>-6</v>
      </c>
      <c r="I22" s="33">
        <v>-6.3</v>
      </c>
      <c r="J22" s="33">
        <v>-5.7</v>
      </c>
      <c r="K22" s="33">
        <v>-6.1</v>
      </c>
      <c r="L22" s="33">
        <v>-5.3</v>
      </c>
    </row>
    <row r="23" spans="1:12" s="2" customFormat="1" ht="10.5" x14ac:dyDescent="0.2">
      <c r="A23" s="14" t="s">
        <v>34</v>
      </c>
      <c r="B23" s="16" t="s">
        <v>35</v>
      </c>
      <c r="C23" s="33" t="s">
        <v>12</v>
      </c>
      <c r="D23" s="33">
        <v>-0.221</v>
      </c>
      <c r="E23" s="33">
        <v>-0.24199999999999999</v>
      </c>
      <c r="F23" s="33">
        <v>-0.17100000000000001</v>
      </c>
      <c r="G23" s="33">
        <v>-0.16200000000000001</v>
      </c>
      <c r="H23" s="33">
        <v>-0.15</v>
      </c>
      <c r="I23" s="33">
        <v>-0.157</v>
      </c>
      <c r="J23" s="33">
        <v>-0.13300000000000001</v>
      </c>
      <c r="K23" s="33">
        <v>-0.14000000000000001</v>
      </c>
      <c r="L23" s="33">
        <v>-0.09</v>
      </c>
    </row>
    <row r="24" spans="1:12" s="2" customFormat="1" ht="10.5" x14ac:dyDescent="0.2">
      <c r="A24" s="14"/>
      <c r="B24" s="15" t="s">
        <v>259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1:12" s="2" customFormat="1" ht="10.5" x14ac:dyDescent="0.2">
      <c r="A25" s="14" t="s">
        <v>36</v>
      </c>
      <c r="B25" s="16" t="s">
        <v>259</v>
      </c>
      <c r="C25" s="33" t="s">
        <v>37</v>
      </c>
      <c r="D25" s="33">
        <v>12254</v>
      </c>
      <c r="E25" s="33">
        <v>13571.9</v>
      </c>
      <c r="F25" s="33">
        <v>13788.2</v>
      </c>
      <c r="G25" s="33">
        <v>13884.7</v>
      </c>
      <c r="H25" s="33">
        <v>13995</v>
      </c>
      <c r="I25" s="33">
        <v>14023.5</v>
      </c>
      <c r="J25" s="33">
        <v>14162.9</v>
      </c>
      <c r="K25" s="33">
        <v>14121.7</v>
      </c>
      <c r="L25" s="33">
        <v>14262</v>
      </c>
    </row>
    <row r="26" spans="1:12" s="2" customFormat="1" ht="10.5" x14ac:dyDescent="0.2">
      <c r="A26" s="14" t="s">
        <v>38</v>
      </c>
      <c r="B26" s="16" t="s">
        <v>260</v>
      </c>
      <c r="C26" s="33" t="s">
        <v>39</v>
      </c>
      <c r="D26" s="33">
        <v>131</v>
      </c>
      <c r="E26" s="33">
        <v>110.7</v>
      </c>
      <c r="F26" s="33">
        <v>101.6</v>
      </c>
      <c r="G26" s="33">
        <v>100.7</v>
      </c>
      <c r="H26" s="33">
        <v>101.5</v>
      </c>
      <c r="I26" s="33">
        <v>101</v>
      </c>
      <c r="J26" s="33">
        <v>101.2</v>
      </c>
      <c r="K26" s="33">
        <v>100.7</v>
      </c>
      <c r="L26" s="33">
        <v>100.7</v>
      </c>
    </row>
    <row r="27" spans="1:12" s="2" customFormat="1" ht="10.5" x14ac:dyDescent="0.2">
      <c r="A27" s="14" t="s">
        <v>40</v>
      </c>
      <c r="B27" s="16" t="s">
        <v>41</v>
      </c>
      <c r="C27" s="33" t="s">
        <v>39</v>
      </c>
      <c r="D27" s="33">
        <v>110.8</v>
      </c>
      <c r="E27" s="33">
        <v>107</v>
      </c>
      <c r="F27" s="33">
        <v>107.9</v>
      </c>
      <c r="G27" s="33">
        <v>105.6</v>
      </c>
      <c r="H27" s="33">
        <v>105.6</v>
      </c>
      <c r="I27" s="33">
        <v>104.3</v>
      </c>
      <c r="J27" s="33">
        <v>104.6</v>
      </c>
      <c r="K27" s="33">
        <v>104.3</v>
      </c>
      <c r="L27" s="33">
        <v>104.6</v>
      </c>
    </row>
    <row r="28" spans="1:12" s="2" customFormat="1" ht="10.5" x14ac:dyDescent="0.2">
      <c r="A28" s="14"/>
      <c r="B28" s="15" t="s">
        <v>261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</row>
    <row r="29" spans="1:12" s="2" customFormat="1" ht="21" x14ac:dyDescent="0.2">
      <c r="A29" s="14" t="s">
        <v>42</v>
      </c>
      <c r="B29" s="17" t="s">
        <v>43</v>
      </c>
      <c r="C29" s="33" t="s">
        <v>37</v>
      </c>
      <c r="D29" s="33">
        <v>2833.7</v>
      </c>
      <c r="E29" s="33">
        <v>2524.4</v>
      </c>
      <c r="F29" s="33">
        <v>2059.6</v>
      </c>
      <c r="G29" s="33">
        <v>2121.4</v>
      </c>
      <c r="H29" s="33">
        <v>2162.6</v>
      </c>
      <c r="I29" s="33">
        <v>2227.5</v>
      </c>
      <c r="J29" s="33">
        <v>2270.6999999999998</v>
      </c>
      <c r="K29" s="33">
        <v>2327.6999999999998</v>
      </c>
      <c r="L29" s="33">
        <v>2384.1999999999998</v>
      </c>
    </row>
    <row r="30" spans="1:12" s="2" customFormat="1" ht="31.5" x14ac:dyDescent="0.2">
      <c r="A30" s="14" t="s">
        <v>44</v>
      </c>
      <c r="B30" s="16" t="s">
        <v>45</v>
      </c>
      <c r="C30" s="9" t="s">
        <v>46</v>
      </c>
      <c r="D30" s="33">
        <v>99.8</v>
      </c>
      <c r="E30" s="33">
        <v>88.4</v>
      </c>
      <c r="F30" s="33">
        <v>98</v>
      </c>
      <c r="G30" s="33">
        <v>103.4</v>
      </c>
      <c r="H30" s="33">
        <v>105.5</v>
      </c>
      <c r="I30" s="33">
        <v>102.3</v>
      </c>
      <c r="J30" s="33">
        <v>104.2</v>
      </c>
      <c r="K30" s="33">
        <v>102.7</v>
      </c>
      <c r="L30" s="33">
        <v>104.2</v>
      </c>
    </row>
    <row r="31" spans="1:12" s="2" customFormat="1" ht="10.5" customHeight="1" x14ac:dyDescent="0.2">
      <c r="A31" s="14"/>
      <c r="B31" s="19" t="s">
        <v>47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pans="1:12" s="2" customFormat="1" ht="31.5" x14ac:dyDescent="0.2">
      <c r="A32" s="14" t="s">
        <v>48</v>
      </c>
      <c r="B32" s="20" t="s">
        <v>49</v>
      </c>
      <c r="C32" s="9" t="s">
        <v>46</v>
      </c>
      <c r="D32" s="33"/>
      <c r="E32" s="33"/>
      <c r="F32" s="33"/>
      <c r="G32" s="33"/>
      <c r="H32" s="33"/>
      <c r="I32" s="33"/>
      <c r="J32" s="33"/>
      <c r="K32" s="33"/>
      <c r="L32" s="33"/>
    </row>
    <row r="33" spans="1:12" s="2" customFormat="1" ht="31.5" x14ac:dyDescent="0.2">
      <c r="A33" s="14" t="s">
        <v>50</v>
      </c>
      <c r="B33" s="20" t="s">
        <v>51</v>
      </c>
      <c r="C33" s="9" t="s">
        <v>46</v>
      </c>
      <c r="D33" s="33">
        <v>99.9</v>
      </c>
      <c r="E33" s="33">
        <v>86</v>
      </c>
      <c r="F33" s="33">
        <v>102.1</v>
      </c>
      <c r="G33" s="33">
        <v>103.2</v>
      </c>
      <c r="H33" s="33">
        <v>105.5</v>
      </c>
      <c r="I33" s="33">
        <v>103.4</v>
      </c>
      <c r="J33" s="33">
        <v>108.9</v>
      </c>
      <c r="K33" s="33">
        <v>103.4</v>
      </c>
      <c r="L33" s="33">
        <v>105.4</v>
      </c>
    </row>
    <row r="34" spans="1:12" s="2" customFormat="1" ht="31.5" x14ac:dyDescent="0.2">
      <c r="A34" s="14" t="s">
        <v>52</v>
      </c>
      <c r="B34" s="16" t="s">
        <v>53</v>
      </c>
      <c r="C34" s="9" t="s">
        <v>46</v>
      </c>
      <c r="D34" s="33">
        <v>38.6</v>
      </c>
      <c r="E34" s="33">
        <v>45.6</v>
      </c>
      <c r="F34" s="33">
        <v>53</v>
      </c>
      <c r="G34" s="33">
        <v>56</v>
      </c>
      <c r="H34" s="33">
        <v>58.3</v>
      </c>
      <c r="I34" s="33">
        <v>58.8</v>
      </c>
      <c r="J34" s="33">
        <v>64.099999999999994</v>
      </c>
      <c r="K34" s="33">
        <v>61.7</v>
      </c>
      <c r="L34" s="33">
        <v>70.5</v>
      </c>
    </row>
    <row r="35" spans="1:12" s="2" customFormat="1" ht="30.95" customHeight="1" x14ac:dyDescent="0.2">
      <c r="A35" s="14" t="s">
        <v>54</v>
      </c>
      <c r="B35" s="17" t="s">
        <v>55</v>
      </c>
      <c r="C35" s="9" t="s">
        <v>46</v>
      </c>
      <c r="D35" s="33"/>
      <c r="E35" s="33"/>
      <c r="F35" s="33"/>
      <c r="G35" s="33"/>
      <c r="H35" s="33"/>
      <c r="I35" s="33"/>
      <c r="J35" s="33"/>
      <c r="K35" s="33"/>
      <c r="L35" s="33"/>
    </row>
    <row r="36" spans="1:12" s="2" customFormat="1" ht="31.5" x14ac:dyDescent="0.2">
      <c r="A36" s="14" t="s">
        <v>56</v>
      </c>
      <c r="B36" s="16" t="s">
        <v>57</v>
      </c>
      <c r="C36" s="9" t="s">
        <v>46</v>
      </c>
      <c r="D36" s="33"/>
      <c r="E36" s="33"/>
      <c r="F36" s="33"/>
      <c r="G36" s="33"/>
      <c r="H36" s="33"/>
      <c r="I36" s="33"/>
      <c r="J36" s="33"/>
      <c r="K36" s="33"/>
      <c r="L36" s="33"/>
    </row>
    <row r="37" spans="1:12" s="2" customFormat="1" ht="31.5" x14ac:dyDescent="0.2">
      <c r="A37" s="14" t="s">
        <v>58</v>
      </c>
      <c r="B37" s="17" t="s">
        <v>59</v>
      </c>
      <c r="C37" s="9" t="s">
        <v>46</v>
      </c>
      <c r="D37" s="33"/>
      <c r="E37" s="33"/>
      <c r="F37" s="33"/>
      <c r="G37" s="33"/>
      <c r="H37" s="33"/>
      <c r="I37" s="33"/>
      <c r="J37" s="33"/>
      <c r="K37" s="33"/>
      <c r="L37" s="33"/>
    </row>
    <row r="38" spans="1:12" s="2" customFormat="1" ht="31.5" x14ac:dyDescent="0.2">
      <c r="A38" s="14" t="s">
        <v>60</v>
      </c>
      <c r="B38" s="17" t="s">
        <v>61</v>
      </c>
      <c r="C38" s="9" t="s">
        <v>46</v>
      </c>
      <c r="D38" s="33"/>
      <c r="E38" s="33"/>
      <c r="F38" s="33"/>
      <c r="G38" s="33"/>
      <c r="H38" s="33"/>
      <c r="I38" s="33"/>
      <c r="J38" s="33"/>
      <c r="K38" s="33"/>
      <c r="L38" s="33"/>
    </row>
    <row r="39" spans="1:12" s="2" customFormat="1" ht="31.5" x14ac:dyDescent="0.2">
      <c r="A39" s="14" t="s">
        <v>62</v>
      </c>
      <c r="B39" s="17" t="s">
        <v>63</v>
      </c>
      <c r="C39" s="9" t="s">
        <v>46</v>
      </c>
      <c r="D39" s="33"/>
      <c r="E39" s="33"/>
      <c r="F39" s="33"/>
      <c r="G39" s="33"/>
      <c r="H39" s="33"/>
      <c r="I39" s="33"/>
      <c r="J39" s="33"/>
      <c r="K39" s="33"/>
      <c r="L39" s="33"/>
    </row>
    <row r="40" spans="1:12" s="2" customFormat="1" ht="31.5" x14ac:dyDescent="0.2">
      <c r="A40" s="14" t="s">
        <v>64</v>
      </c>
      <c r="B40" s="17" t="s">
        <v>65</v>
      </c>
      <c r="C40" s="9" t="s">
        <v>46</v>
      </c>
      <c r="D40" s="33"/>
      <c r="E40" s="33"/>
      <c r="F40" s="33"/>
      <c r="G40" s="33"/>
      <c r="H40" s="33"/>
      <c r="I40" s="33"/>
      <c r="J40" s="33"/>
      <c r="K40" s="33"/>
      <c r="L40" s="33"/>
    </row>
    <row r="41" spans="1:12" s="2" customFormat="1" ht="31.5" x14ac:dyDescent="0.2">
      <c r="A41" s="14" t="s">
        <v>66</v>
      </c>
      <c r="B41" s="17" t="s">
        <v>67</v>
      </c>
      <c r="C41" s="9" t="s">
        <v>46</v>
      </c>
      <c r="D41" s="33"/>
      <c r="E41" s="33"/>
      <c r="F41" s="33"/>
      <c r="G41" s="33"/>
      <c r="H41" s="33"/>
      <c r="I41" s="33"/>
      <c r="J41" s="33"/>
      <c r="K41" s="33"/>
      <c r="L41" s="33"/>
    </row>
    <row r="42" spans="1:12" s="2" customFormat="1" ht="31.5" x14ac:dyDescent="0.2">
      <c r="A42" s="14" t="s">
        <v>68</v>
      </c>
      <c r="B42" s="16" t="s">
        <v>69</v>
      </c>
      <c r="C42" s="9" t="s">
        <v>46</v>
      </c>
      <c r="D42" s="33"/>
      <c r="E42" s="33"/>
      <c r="F42" s="33"/>
      <c r="G42" s="33"/>
      <c r="H42" s="33"/>
      <c r="I42" s="33"/>
      <c r="J42" s="33"/>
      <c r="K42" s="33"/>
      <c r="L42" s="33"/>
    </row>
    <row r="43" spans="1:12" s="2" customFormat="1" ht="31.5" x14ac:dyDescent="0.2">
      <c r="A43" s="14" t="s">
        <v>70</v>
      </c>
      <c r="B43" s="16" t="s">
        <v>71</v>
      </c>
      <c r="C43" s="9" t="s">
        <v>46</v>
      </c>
      <c r="D43" s="33"/>
      <c r="E43" s="33"/>
      <c r="F43" s="33"/>
      <c r="G43" s="33"/>
      <c r="H43" s="33"/>
      <c r="I43" s="33"/>
      <c r="J43" s="33"/>
      <c r="K43" s="33"/>
      <c r="L43" s="33"/>
    </row>
    <row r="44" spans="1:12" s="2" customFormat="1" ht="31.5" x14ac:dyDescent="0.2">
      <c r="A44" s="14" t="s">
        <v>72</v>
      </c>
      <c r="B44" s="16" t="s">
        <v>73</v>
      </c>
      <c r="C44" s="9" t="s">
        <v>46</v>
      </c>
      <c r="D44" s="33">
        <v>145.9</v>
      </c>
      <c r="E44" s="33">
        <v>58.9</v>
      </c>
      <c r="F44" s="33">
        <v>101.9</v>
      </c>
      <c r="G44" s="33">
        <v>100.5</v>
      </c>
      <c r="H44" s="33">
        <v>102</v>
      </c>
      <c r="I44" s="33">
        <v>100.1</v>
      </c>
      <c r="J44" s="33">
        <v>102.5</v>
      </c>
      <c r="K44" s="33">
        <v>101.7</v>
      </c>
      <c r="L44" s="33">
        <v>104</v>
      </c>
    </row>
    <row r="45" spans="1:12" s="2" customFormat="1" ht="31.5" x14ac:dyDescent="0.2">
      <c r="A45" s="14" t="s">
        <v>74</v>
      </c>
      <c r="B45" s="19" t="s">
        <v>75</v>
      </c>
      <c r="C45" s="9" t="s">
        <v>46</v>
      </c>
      <c r="D45" s="33">
        <v>102.9</v>
      </c>
      <c r="E45" s="33">
        <v>98.3</v>
      </c>
      <c r="F45" s="33">
        <v>101</v>
      </c>
      <c r="G45" s="33">
        <v>103</v>
      </c>
      <c r="H45" s="33">
        <v>104</v>
      </c>
      <c r="I45" s="33">
        <v>103.1</v>
      </c>
      <c r="J45" s="33">
        <v>103.1</v>
      </c>
      <c r="K45" s="33">
        <v>103.1</v>
      </c>
      <c r="L45" s="33">
        <v>103.1</v>
      </c>
    </row>
    <row r="46" spans="1:12" s="2" customFormat="1" ht="31.5" x14ac:dyDescent="0.2">
      <c r="A46" s="14" t="s">
        <v>76</v>
      </c>
      <c r="B46" s="19" t="s">
        <v>77</v>
      </c>
      <c r="C46" s="9" t="s">
        <v>46</v>
      </c>
      <c r="D46" s="33">
        <v>92.5</v>
      </c>
      <c r="E46" s="33">
        <v>96.4</v>
      </c>
      <c r="F46" s="33">
        <v>103.1</v>
      </c>
      <c r="G46" s="33">
        <v>102</v>
      </c>
      <c r="H46" s="33">
        <v>104</v>
      </c>
      <c r="I46" s="33">
        <v>102</v>
      </c>
      <c r="J46" s="33">
        <v>104</v>
      </c>
      <c r="K46" s="33">
        <v>102</v>
      </c>
      <c r="L46" s="33">
        <v>104</v>
      </c>
    </row>
    <row r="47" spans="1:12" s="2" customFormat="1" ht="10.5" x14ac:dyDescent="0.2">
      <c r="A47" s="14"/>
      <c r="B47" s="15" t="s">
        <v>78</v>
      </c>
      <c r="C47" s="9"/>
      <c r="D47" s="33"/>
      <c r="E47" s="33"/>
      <c r="F47" s="33"/>
      <c r="G47" s="33"/>
      <c r="H47" s="33"/>
      <c r="I47" s="33"/>
      <c r="J47" s="33"/>
      <c r="K47" s="33"/>
      <c r="L47" s="33"/>
    </row>
    <row r="48" spans="1:12" s="2" customFormat="1" ht="10.5" x14ac:dyDescent="0.2">
      <c r="A48" s="14" t="s">
        <v>79</v>
      </c>
      <c r="B48" s="16" t="s">
        <v>80</v>
      </c>
      <c r="C48" s="33" t="s">
        <v>37</v>
      </c>
      <c r="D48" s="33">
        <f>D50+D52</f>
        <v>4.17</v>
      </c>
      <c r="E48" s="34">
        <f t="shared" ref="E48:L48" si="0">E50+E52</f>
        <v>5.21</v>
      </c>
      <c r="F48" s="34">
        <f t="shared" si="0"/>
        <v>4.8280000000000003</v>
      </c>
      <c r="G48" s="34">
        <f t="shared" si="0"/>
        <v>4.8920000000000003</v>
      </c>
      <c r="H48" s="34">
        <f t="shared" si="0"/>
        <v>5.0200000000000005</v>
      </c>
      <c r="I48" s="34">
        <f t="shared" si="0"/>
        <v>5.1219999999999999</v>
      </c>
      <c r="J48" s="34">
        <f t="shared" si="0"/>
        <v>5.1760000000000002</v>
      </c>
      <c r="K48" s="34">
        <f t="shared" si="0"/>
        <v>5.234</v>
      </c>
      <c r="L48" s="34">
        <f t="shared" si="0"/>
        <v>5.3629999999999995</v>
      </c>
    </row>
    <row r="49" spans="1:12" s="2" customFormat="1" ht="31.5" x14ac:dyDescent="0.2">
      <c r="A49" s="14" t="s">
        <v>81</v>
      </c>
      <c r="B49" s="16" t="s">
        <v>82</v>
      </c>
      <c r="C49" s="9" t="s">
        <v>46</v>
      </c>
      <c r="D49" s="33">
        <v>86.12</v>
      </c>
      <c r="E49" s="33">
        <v>85.1</v>
      </c>
      <c r="F49" s="33">
        <v>94.4</v>
      </c>
      <c r="G49" s="33">
        <v>101.3</v>
      </c>
      <c r="H49" s="33">
        <v>102</v>
      </c>
      <c r="I49" s="33">
        <v>102.5</v>
      </c>
      <c r="J49" s="33">
        <v>103.9</v>
      </c>
      <c r="K49" s="33">
        <v>102.7</v>
      </c>
      <c r="L49" s="33">
        <v>104.4</v>
      </c>
    </row>
    <row r="50" spans="1:12" s="2" customFormat="1" ht="10.5" x14ac:dyDescent="0.2">
      <c r="A50" s="14" t="s">
        <v>83</v>
      </c>
      <c r="B50" s="16" t="s">
        <v>84</v>
      </c>
      <c r="C50" s="33" t="s">
        <v>37</v>
      </c>
      <c r="D50" s="33">
        <v>0.25</v>
      </c>
      <c r="E50" s="33">
        <v>1.23</v>
      </c>
      <c r="F50" s="33">
        <v>1.2</v>
      </c>
      <c r="G50" s="33">
        <v>1.22</v>
      </c>
      <c r="H50" s="33">
        <v>1.3160000000000001</v>
      </c>
      <c r="I50" s="33">
        <v>1.325</v>
      </c>
      <c r="J50" s="33">
        <v>1.3280000000000001</v>
      </c>
      <c r="K50" s="33">
        <v>1.3340000000000001</v>
      </c>
      <c r="L50" s="33">
        <v>1.343</v>
      </c>
    </row>
    <row r="51" spans="1:12" s="2" customFormat="1" ht="31.5" x14ac:dyDescent="0.2">
      <c r="A51" s="14" t="s">
        <v>85</v>
      </c>
      <c r="B51" s="16" t="s">
        <v>86</v>
      </c>
      <c r="C51" s="9" t="s">
        <v>46</v>
      </c>
      <c r="D51" s="33">
        <v>52.1</v>
      </c>
      <c r="E51" s="33">
        <v>82.3</v>
      </c>
      <c r="F51" s="33">
        <v>74</v>
      </c>
      <c r="G51" s="33">
        <v>101.3</v>
      </c>
      <c r="H51" s="33">
        <v>102</v>
      </c>
      <c r="I51" s="33">
        <v>103.5</v>
      </c>
      <c r="J51" s="33">
        <v>103.9</v>
      </c>
      <c r="K51" s="33">
        <v>102.7</v>
      </c>
      <c r="L51" s="33">
        <v>104.5</v>
      </c>
    </row>
    <row r="52" spans="1:12" s="2" customFormat="1" ht="10.5" x14ac:dyDescent="0.2">
      <c r="A52" s="14" t="s">
        <v>87</v>
      </c>
      <c r="B52" s="16" t="s">
        <v>88</v>
      </c>
      <c r="C52" s="33" t="s">
        <v>37</v>
      </c>
      <c r="D52" s="33">
        <v>3.92</v>
      </c>
      <c r="E52" s="33">
        <v>3.98</v>
      </c>
      <c r="F52" s="33">
        <v>3.6280000000000001</v>
      </c>
      <c r="G52" s="33">
        <v>3.6720000000000002</v>
      </c>
      <c r="H52" s="33">
        <v>3.7040000000000002</v>
      </c>
      <c r="I52" s="33">
        <v>3.7970000000000002</v>
      </c>
      <c r="J52" s="33">
        <v>3.8479999999999999</v>
      </c>
      <c r="K52" s="33">
        <v>3.9</v>
      </c>
      <c r="L52" s="33">
        <v>4.0199999999999996</v>
      </c>
    </row>
    <row r="53" spans="1:12" s="2" customFormat="1" ht="31.5" x14ac:dyDescent="0.2">
      <c r="A53" s="14" t="s">
        <v>89</v>
      </c>
      <c r="B53" s="16" t="s">
        <v>90</v>
      </c>
      <c r="C53" s="9" t="s">
        <v>46</v>
      </c>
      <c r="D53" s="33">
        <v>89.9</v>
      </c>
      <c r="E53" s="33">
        <v>89.5</v>
      </c>
      <c r="F53" s="33">
        <v>92.55</v>
      </c>
      <c r="G53" s="33">
        <v>101.2</v>
      </c>
      <c r="H53" s="33">
        <v>102.1</v>
      </c>
      <c r="I53" s="33">
        <v>103.4</v>
      </c>
      <c r="J53" s="33">
        <v>103.9</v>
      </c>
      <c r="K53" s="33">
        <v>102.7</v>
      </c>
      <c r="L53" s="33">
        <v>104.5</v>
      </c>
    </row>
    <row r="54" spans="1:12" s="2" customFormat="1" ht="10.5" x14ac:dyDescent="0.2">
      <c r="A54" s="14"/>
      <c r="B54" s="15" t="s">
        <v>262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</row>
    <row r="55" spans="1:12" s="2" customFormat="1" ht="21" customHeight="1" x14ac:dyDescent="0.2">
      <c r="A55" s="14" t="s">
        <v>91</v>
      </c>
      <c r="B55" s="17" t="s">
        <v>92</v>
      </c>
      <c r="C55" s="9" t="s">
        <v>93</v>
      </c>
      <c r="D55" s="33">
        <v>19.5</v>
      </c>
      <c r="E55" s="33">
        <v>14.04</v>
      </c>
      <c r="F55" s="33">
        <v>15.66</v>
      </c>
      <c r="G55" s="33">
        <v>16.440000000000001</v>
      </c>
      <c r="H55" s="33">
        <v>17.260000000000002</v>
      </c>
      <c r="I55" s="33">
        <v>17.100000000000001</v>
      </c>
      <c r="J55" s="33">
        <v>17.95</v>
      </c>
      <c r="K55" s="33">
        <v>18.100000000000001</v>
      </c>
      <c r="L55" s="33">
        <v>19</v>
      </c>
    </row>
    <row r="56" spans="1:12" s="2" customFormat="1" ht="31.5" x14ac:dyDescent="0.2">
      <c r="A56" s="14" t="s">
        <v>94</v>
      </c>
      <c r="B56" s="17" t="s">
        <v>95</v>
      </c>
      <c r="C56" s="9" t="s">
        <v>46</v>
      </c>
      <c r="D56" s="33">
        <v>7.8</v>
      </c>
      <c r="E56" s="33">
        <v>72</v>
      </c>
      <c r="F56" s="33">
        <v>111.5</v>
      </c>
      <c r="G56" s="33">
        <v>104.98</v>
      </c>
      <c r="H56" s="33">
        <v>110.2</v>
      </c>
      <c r="I56" s="33">
        <v>104</v>
      </c>
      <c r="J56" s="33">
        <v>103.99</v>
      </c>
      <c r="K56" s="33">
        <v>105.84</v>
      </c>
      <c r="L56" s="33">
        <v>105.85</v>
      </c>
    </row>
    <row r="57" spans="1:12" s="2" customFormat="1" ht="10.5" x14ac:dyDescent="0.2">
      <c r="A57" s="14" t="s">
        <v>96</v>
      </c>
      <c r="B57" s="16" t="s">
        <v>97</v>
      </c>
      <c r="C57" s="9" t="s">
        <v>98</v>
      </c>
      <c r="D57" s="33">
        <v>110.7</v>
      </c>
      <c r="E57" s="33">
        <v>105.8</v>
      </c>
      <c r="F57" s="33">
        <v>105</v>
      </c>
      <c r="G57" s="33">
        <v>103.7</v>
      </c>
      <c r="H57" s="33">
        <v>104.5</v>
      </c>
      <c r="I57" s="33">
        <v>103.9</v>
      </c>
      <c r="J57" s="33">
        <v>104.1</v>
      </c>
      <c r="K57" s="33">
        <v>103.1</v>
      </c>
      <c r="L57" s="33">
        <v>103.7</v>
      </c>
    </row>
    <row r="58" spans="1:12" s="2" customFormat="1" ht="10.5" x14ac:dyDescent="0.2">
      <c r="A58" s="14" t="s">
        <v>99</v>
      </c>
      <c r="B58" s="16" t="s">
        <v>100</v>
      </c>
      <c r="C58" s="33" t="s">
        <v>101</v>
      </c>
      <c r="D58" s="33">
        <v>14.234</v>
      </c>
      <c r="E58" s="33">
        <v>12.614000000000001</v>
      </c>
      <c r="F58" s="33">
        <v>13.074</v>
      </c>
      <c r="G58" s="33">
        <v>14.7</v>
      </c>
      <c r="H58" s="33">
        <v>15.4</v>
      </c>
      <c r="I58" s="33">
        <v>15.584</v>
      </c>
      <c r="J58" s="33">
        <v>16.79</v>
      </c>
      <c r="K58" s="33">
        <v>15.77</v>
      </c>
      <c r="L58" s="33">
        <v>17.63</v>
      </c>
    </row>
    <row r="59" spans="1:12" s="2" customFormat="1" ht="10.5" x14ac:dyDescent="0.2">
      <c r="A59" s="14"/>
      <c r="B59" s="15" t="s">
        <v>263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</row>
    <row r="60" spans="1:12" s="2" customFormat="1" ht="21" x14ac:dyDescent="0.2">
      <c r="A60" s="14" t="s">
        <v>102</v>
      </c>
      <c r="B60" s="17" t="s">
        <v>103</v>
      </c>
      <c r="C60" s="9" t="s">
        <v>104</v>
      </c>
      <c r="D60" s="33">
        <v>109.7</v>
      </c>
      <c r="E60" s="33">
        <v>106.7</v>
      </c>
      <c r="F60" s="33">
        <v>110</v>
      </c>
      <c r="G60" s="33">
        <v>107.5</v>
      </c>
      <c r="H60" s="33">
        <v>106.9</v>
      </c>
      <c r="I60" s="33">
        <v>107.2</v>
      </c>
      <c r="J60" s="33">
        <v>106.5</v>
      </c>
      <c r="K60" s="33">
        <v>106.7</v>
      </c>
      <c r="L60" s="33">
        <v>105.2</v>
      </c>
    </row>
    <row r="61" spans="1:12" s="2" customFormat="1" ht="10.5" customHeight="1" x14ac:dyDescent="0.2">
      <c r="A61" s="14" t="s">
        <v>105</v>
      </c>
      <c r="B61" s="17" t="s">
        <v>106</v>
      </c>
      <c r="C61" s="9" t="s">
        <v>98</v>
      </c>
      <c r="D61" s="33">
        <v>112.65</v>
      </c>
      <c r="E61" s="33">
        <v>106.7</v>
      </c>
      <c r="F61" s="33">
        <v>106.6</v>
      </c>
      <c r="G61" s="33">
        <v>105.2</v>
      </c>
      <c r="H61" s="33">
        <v>104.7</v>
      </c>
      <c r="I61" s="33">
        <v>104.1</v>
      </c>
      <c r="J61" s="33">
        <v>104</v>
      </c>
      <c r="K61" s="33">
        <v>104</v>
      </c>
      <c r="L61" s="33">
        <v>104</v>
      </c>
    </row>
    <row r="62" spans="1:12" s="2" customFormat="1" ht="10.5" x14ac:dyDescent="0.2">
      <c r="A62" s="14" t="s">
        <v>107</v>
      </c>
      <c r="B62" s="16" t="s">
        <v>108</v>
      </c>
      <c r="C62" s="33" t="s">
        <v>109</v>
      </c>
      <c r="D62" s="33">
        <v>265.68</v>
      </c>
      <c r="E62" s="33">
        <v>1089.3</v>
      </c>
      <c r="F62" s="33">
        <v>1304.5</v>
      </c>
      <c r="G62" s="33">
        <v>1337.1</v>
      </c>
      <c r="H62" s="33">
        <v>1369.7</v>
      </c>
      <c r="I62" s="33">
        <v>1382.56</v>
      </c>
      <c r="J62" s="33">
        <v>1453.25</v>
      </c>
      <c r="K62" s="33">
        <v>1437.9</v>
      </c>
      <c r="L62" s="33">
        <v>1554.98</v>
      </c>
    </row>
    <row r="63" spans="1:12" s="2" customFormat="1" ht="31.5" x14ac:dyDescent="0.2">
      <c r="A63" s="14" t="s">
        <v>110</v>
      </c>
      <c r="B63" s="16" t="s">
        <v>111</v>
      </c>
      <c r="C63" s="9" t="s">
        <v>46</v>
      </c>
      <c r="D63" s="33">
        <v>360</v>
      </c>
      <c r="E63" s="33">
        <v>410</v>
      </c>
      <c r="F63" s="33">
        <v>119.8</v>
      </c>
      <c r="G63" s="33">
        <v>102.5</v>
      </c>
      <c r="H63" s="33">
        <v>105</v>
      </c>
      <c r="I63" s="33">
        <v>103.4</v>
      </c>
      <c r="J63" s="33">
        <v>106.1</v>
      </c>
      <c r="K63" s="33">
        <v>104</v>
      </c>
      <c r="L63" s="33">
        <v>107</v>
      </c>
    </row>
    <row r="64" spans="1:12" s="2" customFormat="1" ht="10.5" x14ac:dyDescent="0.2">
      <c r="A64" s="14" t="s">
        <v>112</v>
      </c>
      <c r="B64" s="16" t="s">
        <v>113</v>
      </c>
      <c r="C64" s="33" t="s">
        <v>98</v>
      </c>
      <c r="D64" s="33">
        <v>114.1</v>
      </c>
      <c r="E64" s="33">
        <v>105.8</v>
      </c>
      <c r="F64" s="33">
        <v>107.3</v>
      </c>
      <c r="G64" s="33">
        <v>104.7</v>
      </c>
      <c r="H64" s="33">
        <v>104.3</v>
      </c>
      <c r="I64" s="33">
        <v>104.2</v>
      </c>
      <c r="J64" s="33">
        <v>104.2</v>
      </c>
      <c r="K64" s="33">
        <v>104.1</v>
      </c>
      <c r="L64" s="33">
        <v>104.1</v>
      </c>
    </row>
    <row r="65" spans="1:12" s="2" customFormat="1" ht="10.5" x14ac:dyDescent="0.2">
      <c r="A65" s="14" t="s">
        <v>114</v>
      </c>
      <c r="B65" s="16" t="s">
        <v>115</v>
      </c>
      <c r="C65" s="9" t="s">
        <v>109</v>
      </c>
      <c r="D65" s="33">
        <v>637.22</v>
      </c>
      <c r="E65" s="33">
        <v>600.9</v>
      </c>
      <c r="F65" s="33">
        <v>636.4</v>
      </c>
      <c r="G65" s="33">
        <v>657.2</v>
      </c>
      <c r="H65" s="33">
        <v>674.73</v>
      </c>
      <c r="I65" s="33">
        <v>667.05</v>
      </c>
      <c r="J65" s="33">
        <v>703.1</v>
      </c>
      <c r="K65" s="33">
        <v>680.39</v>
      </c>
      <c r="L65" s="33">
        <v>736.85</v>
      </c>
    </row>
    <row r="66" spans="1:12" s="2" customFormat="1" ht="31.5" x14ac:dyDescent="0.2">
      <c r="A66" s="14" t="s">
        <v>116</v>
      </c>
      <c r="B66" s="16" t="s">
        <v>117</v>
      </c>
      <c r="C66" s="9" t="s">
        <v>46</v>
      </c>
      <c r="D66" s="33">
        <v>106.5</v>
      </c>
      <c r="E66" s="33">
        <v>94.3</v>
      </c>
      <c r="F66" s="33">
        <v>105.9</v>
      </c>
      <c r="G66" s="33">
        <v>103.3</v>
      </c>
      <c r="H66" s="33">
        <v>105.9</v>
      </c>
      <c r="I66" s="33">
        <v>101.5</v>
      </c>
      <c r="J66" s="33">
        <v>104.2</v>
      </c>
      <c r="K66" s="33">
        <v>102</v>
      </c>
      <c r="L66" s="33">
        <v>104.8</v>
      </c>
    </row>
    <row r="67" spans="1:12" s="2" customFormat="1" ht="10.5" x14ac:dyDescent="0.2">
      <c r="A67" s="14" t="s">
        <v>118</v>
      </c>
      <c r="B67" s="16" t="s">
        <v>119</v>
      </c>
      <c r="C67" s="9" t="s">
        <v>98</v>
      </c>
      <c r="D67" s="33">
        <v>107.9</v>
      </c>
      <c r="E67" s="33">
        <v>108</v>
      </c>
      <c r="F67" s="33">
        <v>107</v>
      </c>
      <c r="G67" s="33">
        <v>106.7</v>
      </c>
      <c r="H67" s="33">
        <v>106.3</v>
      </c>
      <c r="I67" s="33">
        <v>104.5</v>
      </c>
      <c r="J67" s="33">
        <v>104.5</v>
      </c>
      <c r="K67" s="33">
        <v>104.2</v>
      </c>
      <c r="L67" s="33">
        <v>104.2</v>
      </c>
    </row>
    <row r="68" spans="1:12" s="2" customFormat="1" ht="21" x14ac:dyDescent="0.2">
      <c r="A68" s="14"/>
      <c r="B68" s="21" t="s">
        <v>120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</row>
    <row r="69" spans="1:12" s="2" customFormat="1" ht="21" x14ac:dyDescent="0.2">
      <c r="A69" s="14" t="s">
        <v>121</v>
      </c>
      <c r="B69" s="17" t="s">
        <v>122</v>
      </c>
      <c r="C69" s="33" t="s">
        <v>123</v>
      </c>
      <c r="D69" s="33">
        <v>241</v>
      </c>
      <c r="E69" s="33">
        <v>256</v>
      </c>
      <c r="F69" s="33">
        <v>246</v>
      </c>
      <c r="G69" s="33">
        <v>247</v>
      </c>
      <c r="H69" s="33">
        <v>252</v>
      </c>
      <c r="I69" s="33">
        <v>251</v>
      </c>
      <c r="J69" s="33">
        <v>257</v>
      </c>
      <c r="K69" s="33">
        <v>258</v>
      </c>
      <c r="L69" s="33">
        <v>264</v>
      </c>
    </row>
    <row r="70" spans="1:12" s="2" customFormat="1" ht="30.95" customHeight="1" x14ac:dyDescent="0.2">
      <c r="A70" s="14" t="s">
        <v>124</v>
      </c>
      <c r="B70" s="17" t="s">
        <v>125</v>
      </c>
      <c r="C70" s="33" t="s">
        <v>12</v>
      </c>
      <c r="D70" s="33">
        <v>2.0299999999999998</v>
      </c>
      <c r="E70" s="33">
        <v>1.8080000000000001</v>
      </c>
      <c r="F70" s="33">
        <v>1.7889999999999999</v>
      </c>
      <c r="G70" s="33">
        <v>1.7969999999999999</v>
      </c>
      <c r="H70" s="33">
        <v>1.81</v>
      </c>
      <c r="I70" s="33">
        <v>1.823</v>
      </c>
      <c r="J70" s="33">
        <v>1.8460000000000001</v>
      </c>
      <c r="K70" s="33">
        <v>1.85</v>
      </c>
      <c r="L70" s="33">
        <v>1.883</v>
      </c>
    </row>
    <row r="71" spans="1:12" s="2" customFormat="1" ht="10.5" customHeight="1" x14ac:dyDescent="0.2">
      <c r="A71" s="14" t="s">
        <v>126</v>
      </c>
      <c r="B71" s="17" t="s">
        <v>127</v>
      </c>
      <c r="C71" s="33" t="s">
        <v>128</v>
      </c>
      <c r="D71" s="33"/>
      <c r="E71" s="33"/>
      <c r="F71" s="33"/>
      <c r="G71" s="33"/>
      <c r="H71" s="33"/>
      <c r="I71" s="33"/>
      <c r="J71" s="33"/>
      <c r="K71" s="33"/>
      <c r="L71" s="33"/>
    </row>
    <row r="72" spans="1:12" s="2" customFormat="1" ht="10.5" x14ac:dyDescent="0.2">
      <c r="A72" s="14"/>
      <c r="B72" s="15" t="s">
        <v>129</v>
      </c>
      <c r="C72" s="33"/>
      <c r="D72" s="33"/>
      <c r="E72" s="33"/>
      <c r="F72" s="33"/>
      <c r="G72" s="33"/>
      <c r="H72" s="33"/>
      <c r="I72" s="33"/>
      <c r="J72" s="33"/>
      <c r="K72" s="33"/>
      <c r="L72" s="33"/>
    </row>
    <row r="73" spans="1:12" s="2" customFormat="1" ht="10.5" x14ac:dyDescent="0.2">
      <c r="A73" s="14" t="s">
        <v>130</v>
      </c>
      <c r="B73" s="16" t="s">
        <v>131</v>
      </c>
      <c r="C73" s="33" t="s">
        <v>109</v>
      </c>
      <c r="D73" s="33">
        <v>954.83</v>
      </c>
      <c r="E73" s="33">
        <v>799.8</v>
      </c>
      <c r="F73" s="33">
        <v>903.24</v>
      </c>
      <c r="G73" s="33">
        <v>993.56</v>
      </c>
      <c r="H73" s="33">
        <v>1129.0999999999999</v>
      </c>
      <c r="I73" s="33">
        <v>1241.9000000000001</v>
      </c>
      <c r="J73" s="33">
        <v>1411.37</v>
      </c>
      <c r="K73" s="33">
        <v>1428.2</v>
      </c>
      <c r="L73" s="33">
        <v>1623.5</v>
      </c>
    </row>
    <row r="74" spans="1:12" s="2" customFormat="1" ht="31.5" x14ac:dyDescent="0.2">
      <c r="A74" s="14" t="s">
        <v>132</v>
      </c>
      <c r="B74" s="16" t="s">
        <v>133</v>
      </c>
      <c r="C74" s="9" t="s">
        <v>46</v>
      </c>
      <c r="D74" s="33">
        <v>49.5</v>
      </c>
      <c r="E74" s="33">
        <v>83.8</v>
      </c>
      <c r="F74" s="33">
        <v>112.9</v>
      </c>
      <c r="G74" s="33">
        <v>100.9</v>
      </c>
      <c r="H74" s="33">
        <v>100.1</v>
      </c>
      <c r="I74" s="33">
        <v>103.79</v>
      </c>
      <c r="J74" s="33">
        <v>100.05</v>
      </c>
      <c r="K74" s="33">
        <v>100.67</v>
      </c>
      <c r="L74" s="33">
        <v>101.28</v>
      </c>
    </row>
    <row r="75" spans="1:12" s="2" customFormat="1" ht="10.5" x14ac:dyDescent="0.2">
      <c r="A75" s="14" t="s">
        <v>134</v>
      </c>
      <c r="B75" s="16" t="s">
        <v>135</v>
      </c>
      <c r="C75" s="33" t="s">
        <v>98</v>
      </c>
      <c r="D75" s="33">
        <v>114.4</v>
      </c>
      <c r="E75" s="33">
        <v>109.1</v>
      </c>
      <c r="F75" s="33">
        <v>108.4</v>
      </c>
      <c r="G75" s="33">
        <v>105.3</v>
      </c>
      <c r="H75" s="33">
        <v>107.3</v>
      </c>
      <c r="I75" s="33">
        <v>104.3</v>
      </c>
      <c r="J75" s="33">
        <v>105.3</v>
      </c>
      <c r="K75" s="33">
        <v>104.4</v>
      </c>
      <c r="L75" s="33">
        <v>104.4</v>
      </c>
    </row>
    <row r="76" spans="1:12" s="2" customFormat="1" ht="21" x14ac:dyDescent="0.2">
      <c r="A76" s="14" t="s">
        <v>136</v>
      </c>
      <c r="B76" s="17" t="s">
        <v>137</v>
      </c>
      <c r="C76" s="33" t="s">
        <v>138</v>
      </c>
      <c r="D76" s="33"/>
      <c r="E76" s="33"/>
      <c r="F76" s="33"/>
      <c r="G76" s="33"/>
      <c r="H76" s="33"/>
      <c r="I76" s="33"/>
      <c r="J76" s="33"/>
      <c r="K76" s="33"/>
      <c r="L76" s="33"/>
    </row>
    <row r="77" spans="1:12" s="2" customFormat="1" ht="36" x14ac:dyDescent="0.2">
      <c r="A77" s="14"/>
      <c r="B77" s="19" t="s">
        <v>139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</row>
    <row r="78" spans="1:12" s="2" customFormat="1" ht="10.5" x14ac:dyDescent="0.2">
      <c r="A78" s="14" t="s">
        <v>140</v>
      </c>
      <c r="B78" s="16" t="s">
        <v>141</v>
      </c>
      <c r="C78" s="33" t="s">
        <v>109</v>
      </c>
      <c r="D78" s="33">
        <v>732.1</v>
      </c>
      <c r="E78" s="33">
        <v>711.8</v>
      </c>
      <c r="F78" s="35">
        <f>F73*80%</f>
        <v>722.5920000000001</v>
      </c>
      <c r="G78" s="35">
        <f t="shared" ref="G78:L78" si="1">G73*80%</f>
        <v>794.84799999999996</v>
      </c>
      <c r="H78" s="35">
        <f t="shared" si="1"/>
        <v>903.28</v>
      </c>
      <c r="I78" s="35">
        <f t="shared" si="1"/>
        <v>993.5200000000001</v>
      </c>
      <c r="J78" s="35">
        <f t="shared" si="1"/>
        <v>1129.096</v>
      </c>
      <c r="K78" s="35">
        <f t="shared" si="1"/>
        <v>1142.5600000000002</v>
      </c>
      <c r="L78" s="35">
        <f t="shared" si="1"/>
        <v>1298.8000000000002</v>
      </c>
    </row>
    <row r="79" spans="1:12" s="2" customFormat="1" ht="10.5" x14ac:dyDescent="0.2">
      <c r="A79" s="14" t="s">
        <v>142</v>
      </c>
      <c r="B79" s="16" t="s">
        <v>143</v>
      </c>
      <c r="C79" s="33" t="s">
        <v>109</v>
      </c>
      <c r="D79" s="33">
        <v>222.7</v>
      </c>
      <c r="E79" s="33">
        <v>88</v>
      </c>
      <c r="F79" s="35">
        <f>F78*20%</f>
        <v>144.51840000000001</v>
      </c>
      <c r="G79" s="35">
        <f t="shared" ref="G79:L79" si="2">G78*20%</f>
        <v>158.96960000000001</v>
      </c>
      <c r="H79" s="35">
        <f t="shared" si="2"/>
        <v>180.65600000000001</v>
      </c>
      <c r="I79" s="35">
        <f t="shared" si="2"/>
        <v>198.70400000000004</v>
      </c>
      <c r="J79" s="35">
        <f t="shared" si="2"/>
        <v>225.81920000000002</v>
      </c>
      <c r="K79" s="35">
        <f t="shared" si="2"/>
        <v>228.51200000000006</v>
      </c>
      <c r="L79" s="35">
        <f t="shared" si="2"/>
        <v>259.76000000000005</v>
      </c>
    </row>
    <row r="80" spans="1:12" s="2" customFormat="1" ht="10.5" x14ac:dyDescent="0.2">
      <c r="A80" s="14" t="s">
        <v>144</v>
      </c>
      <c r="B80" s="22" t="s">
        <v>145</v>
      </c>
      <c r="C80" s="33" t="s">
        <v>109</v>
      </c>
      <c r="D80" s="33"/>
      <c r="E80" s="33"/>
      <c r="F80" s="33"/>
      <c r="G80" s="33"/>
      <c r="H80" s="33"/>
      <c r="I80" s="33"/>
      <c r="J80" s="33"/>
      <c r="K80" s="33"/>
      <c r="L80" s="33"/>
    </row>
    <row r="81" spans="1:12" s="2" customFormat="1" ht="10.5" x14ac:dyDescent="0.2">
      <c r="A81" s="14" t="s">
        <v>146</v>
      </c>
      <c r="B81" s="23" t="s">
        <v>147</v>
      </c>
      <c r="C81" s="33" t="s">
        <v>109</v>
      </c>
      <c r="D81" s="33"/>
      <c r="E81" s="33"/>
      <c r="F81" s="33"/>
      <c r="G81" s="33"/>
      <c r="H81" s="33"/>
      <c r="I81" s="33"/>
      <c r="J81" s="33"/>
      <c r="K81" s="33"/>
      <c r="L81" s="33"/>
    </row>
    <row r="82" spans="1:12" s="2" customFormat="1" ht="10.5" x14ac:dyDescent="0.2">
      <c r="A82" s="14" t="s">
        <v>148</v>
      </c>
      <c r="B82" s="22" t="s">
        <v>149</v>
      </c>
      <c r="C82" s="33" t="s">
        <v>109</v>
      </c>
      <c r="D82" s="33">
        <v>138.44</v>
      </c>
      <c r="E82" s="33"/>
      <c r="F82" s="29">
        <f>F79-F83-F87</f>
        <v>85.367328000000015</v>
      </c>
      <c r="G82" s="29">
        <f t="shared" ref="G82:L82" si="3">G79-G83-G87</f>
        <v>92.739632000000015</v>
      </c>
      <c r="H82" s="29">
        <f t="shared" si="3"/>
        <v>106.35952</v>
      </c>
      <c r="I82" s="29">
        <f t="shared" si="3"/>
        <v>117.99168000000002</v>
      </c>
      <c r="J82" s="29">
        <f t="shared" si="3"/>
        <v>133.678864</v>
      </c>
      <c r="K82" s="29">
        <f t="shared" si="3"/>
        <v>136.44304000000002</v>
      </c>
      <c r="L82" s="29">
        <f t="shared" si="3"/>
        <v>152.89920000000001</v>
      </c>
    </row>
    <row r="83" spans="1:12" s="2" customFormat="1" ht="10.5" x14ac:dyDescent="0.2">
      <c r="A83" s="14" t="s">
        <v>150</v>
      </c>
      <c r="B83" s="22" t="s">
        <v>151</v>
      </c>
      <c r="C83" s="33" t="s">
        <v>109</v>
      </c>
      <c r="D83" s="33">
        <v>74</v>
      </c>
      <c r="E83" s="33">
        <v>69.099999999999994</v>
      </c>
      <c r="F83" s="29">
        <f>F79*0.33</f>
        <v>47.691072000000005</v>
      </c>
      <c r="G83" s="29">
        <f t="shared" ref="G83:L83" si="4">G79*0.33</f>
        <v>52.459968000000011</v>
      </c>
      <c r="H83" s="29">
        <f t="shared" si="4"/>
        <v>59.616480000000003</v>
      </c>
      <c r="I83" s="29">
        <f t="shared" si="4"/>
        <v>65.572320000000019</v>
      </c>
      <c r="J83" s="29">
        <f t="shared" si="4"/>
        <v>74.520336000000015</v>
      </c>
      <c r="K83" s="29">
        <f t="shared" si="4"/>
        <v>75.408960000000022</v>
      </c>
      <c r="L83" s="29">
        <f t="shared" si="4"/>
        <v>85.720800000000025</v>
      </c>
    </row>
    <row r="84" spans="1:12" s="2" customFormat="1" ht="10.5" x14ac:dyDescent="0.2">
      <c r="A84" s="14" t="s">
        <v>152</v>
      </c>
      <c r="B84" s="23" t="s">
        <v>153</v>
      </c>
      <c r="C84" s="33" t="s">
        <v>109</v>
      </c>
      <c r="D84" s="33">
        <v>38.1</v>
      </c>
      <c r="E84" s="33">
        <v>22.2</v>
      </c>
      <c r="F84" s="29">
        <f>F83*0.49</f>
        <v>23.368625280000003</v>
      </c>
      <c r="G84" s="29">
        <f t="shared" ref="G84:L84" si="5">G83*0.49</f>
        <v>25.705384320000004</v>
      </c>
      <c r="H84" s="29">
        <f t="shared" si="5"/>
        <v>29.212075200000001</v>
      </c>
      <c r="I84" s="29">
        <f t="shared" si="5"/>
        <v>32.130436800000005</v>
      </c>
      <c r="J84" s="29">
        <f t="shared" si="5"/>
        <v>36.514964640000009</v>
      </c>
      <c r="K84" s="29">
        <f t="shared" si="5"/>
        <v>36.950390400000011</v>
      </c>
      <c r="L84" s="29">
        <f t="shared" si="5"/>
        <v>42.003192000000013</v>
      </c>
    </row>
    <row r="85" spans="1:12" s="2" customFormat="1" ht="10.5" x14ac:dyDescent="0.2">
      <c r="A85" s="14" t="s">
        <v>154</v>
      </c>
      <c r="B85" s="23" t="s">
        <v>155</v>
      </c>
      <c r="C85" s="33" t="s">
        <v>109</v>
      </c>
      <c r="D85" s="33">
        <v>31.9</v>
      </c>
      <c r="E85" s="33">
        <v>37.700000000000003</v>
      </c>
      <c r="F85" s="29">
        <f>F83*0.46</f>
        <v>21.937893120000002</v>
      </c>
      <c r="G85" s="29">
        <f t="shared" ref="G85:L85" si="6">G83*0.46</f>
        <v>24.131585280000007</v>
      </c>
      <c r="H85" s="29">
        <f t="shared" si="6"/>
        <v>27.423580800000003</v>
      </c>
      <c r="I85" s="29">
        <f t="shared" si="6"/>
        <v>30.163267200000011</v>
      </c>
      <c r="J85" s="29">
        <f t="shared" si="6"/>
        <v>34.279354560000009</v>
      </c>
      <c r="K85" s="29">
        <f t="shared" si="6"/>
        <v>34.688121600000009</v>
      </c>
      <c r="L85" s="29">
        <f t="shared" si="6"/>
        <v>39.431568000000013</v>
      </c>
    </row>
    <row r="86" spans="1:12" s="2" customFormat="1" ht="10.5" x14ac:dyDescent="0.2">
      <c r="A86" s="14" t="s">
        <v>156</v>
      </c>
      <c r="B86" s="23" t="s">
        <v>157</v>
      </c>
      <c r="C86" s="33" t="s">
        <v>109</v>
      </c>
      <c r="D86" s="33">
        <v>4.0999999999999996</v>
      </c>
      <c r="E86" s="33">
        <v>9.1999999999999993</v>
      </c>
      <c r="F86" s="29">
        <f>F83*0.05</f>
        <v>2.3845536000000003</v>
      </c>
      <c r="G86" s="29">
        <f t="shared" ref="G86:L86" si="7">G83*0.05</f>
        <v>2.6229984000000006</v>
      </c>
      <c r="H86" s="29">
        <f t="shared" si="7"/>
        <v>2.9808240000000001</v>
      </c>
      <c r="I86" s="29">
        <f t="shared" si="7"/>
        <v>3.2786160000000013</v>
      </c>
      <c r="J86" s="29">
        <f t="shared" si="7"/>
        <v>3.7260168000000009</v>
      </c>
      <c r="K86" s="29">
        <f t="shared" si="7"/>
        <v>3.7704480000000014</v>
      </c>
      <c r="L86" s="29">
        <f t="shared" si="7"/>
        <v>4.2860400000000016</v>
      </c>
    </row>
    <row r="87" spans="1:12" s="2" customFormat="1" ht="10.5" x14ac:dyDescent="0.2">
      <c r="A87" s="14" t="s">
        <v>158</v>
      </c>
      <c r="B87" s="22" t="s">
        <v>159</v>
      </c>
      <c r="C87" s="33" t="s">
        <v>109</v>
      </c>
      <c r="D87" s="33">
        <v>10.26</v>
      </c>
      <c r="E87" s="33">
        <v>17.3</v>
      </c>
      <c r="F87" s="33">
        <v>11.46</v>
      </c>
      <c r="G87" s="33">
        <v>13.77</v>
      </c>
      <c r="H87" s="33">
        <v>14.68</v>
      </c>
      <c r="I87" s="33">
        <v>15.14</v>
      </c>
      <c r="J87" s="33">
        <v>17.62</v>
      </c>
      <c r="K87" s="33">
        <v>16.66</v>
      </c>
      <c r="L87" s="33">
        <v>21.14</v>
      </c>
    </row>
    <row r="88" spans="1:12" s="2" customFormat="1" ht="10.5" x14ac:dyDescent="0.2">
      <c r="A88" s="14"/>
      <c r="B88" s="15" t="s">
        <v>264</v>
      </c>
      <c r="C88" s="33"/>
      <c r="D88" s="33"/>
      <c r="E88" s="33"/>
      <c r="F88" s="33"/>
      <c r="G88" s="33"/>
      <c r="H88" s="33"/>
      <c r="I88" s="33"/>
      <c r="J88" s="33"/>
      <c r="K88" s="33"/>
      <c r="L88" s="33"/>
    </row>
    <row r="89" spans="1:12" s="2" customFormat="1" ht="10.5" x14ac:dyDescent="0.2">
      <c r="A89" s="14" t="s">
        <v>161</v>
      </c>
      <c r="B89" s="16" t="s">
        <v>162</v>
      </c>
      <c r="C89" s="33" t="s">
        <v>98</v>
      </c>
      <c r="D89" s="33">
        <v>106.3</v>
      </c>
      <c r="E89" s="33">
        <v>100.4</v>
      </c>
      <c r="F89" s="33">
        <v>105.2</v>
      </c>
      <c r="G89" s="33">
        <v>106.1</v>
      </c>
      <c r="H89" s="33">
        <v>107.6</v>
      </c>
      <c r="I89" s="33">
        <v>102</v>
      </c>
      <c r="J89" s="33">
        <v>103</v>
      </c>
      <c r="K89" s="33">
        <v>101.9</v>
      </c>
      <c r="L89" s="33">
        <v>102.6</v>
      </c>
    </row>
    <row r="90" spans="1:12" s="2" customFormat="1" ht="30.95" customHeight="1" x14ac:dyDescent="0.2">
      <c r="A90" s="14" t="s">
        <v>163</v>
      </c>
      <c r="B90" s="17" t="s">
        <v>164</v>
      </c>
      <c r="C90" s="33" t="s">
        <v>165</v>
      </c>
      <c r="D90" s="33">
        <v>16564</v>
      </c>
      <c r="E90" s="33">
        <v>17106</v>
      </c>
      <c r="F90" s="33">
        <v>18389</v>
      </c>
      <c r="G90" s="36">
        <v>21102</v>
      </c>
      <c r="H90" s="36">
        <v>21102</v>
      </c>
      <c r="I90" s="36">
        <v>23419</v>
      </c>
      <c r="J90" s="36">
        <v>23763</v>
      </c>
      <c r="K90" s="36">
        <v>25107</v>
      </c>
      <c r="L90" s="36">
        <v>25865</v>
      </c>
    </row>
    <row r="91" spans="1:12" s="2" customFormat="1" ht="10.5" x14ac:dyDescent="0.2">
      <c r="A91" s="14" t="s">
        <v>166</v>
      </c>
      <c r="B91" s="22" t="s">
        <v>167</v>
      </c>
      <c r="C91" s="33" t="s">
        <v>165</v>
      </c>
      <c r="D91" s="33">
        <v>18054</v>
      </c>
      <c r="E91" s="33">
        <v>18646</v>
      </c>
      <c r="F91" s="33">
        <v>20044</v>
      </c>
      <c r="G91" s="36">
        <v>23001</v>
      </c>
      <c r="H91" s="36">
        <v>23001</v>
      </c>
      <c r="I91" s="36">
        <v>25527</v>
      </c>
      <c r="J91" s="36">
        <v>25902</v>
      </c>
      <c r="K91" s="36">
        <v>27366</v>
      </c>
      <c r="L91" s="36">
        <v>28193</v>
      </c>
    </row>
    <row r="92" spans="1:12" s="2" customFormat="1" ht="10.5" x14ac:dyDescent="0.2">
      <c r="A92" s="14" t="s">
        <v>168</v>
      </c>
      <c r="B92" s="22" t="s">
        <v>169</v>
      </c>
      <c r="C92" s="33" t="s">
        <v>165</v>
      </c>
      <c r="D92" s="33">
        <v>14245</v>
      </c>
      <c r="E92" s="33">
        <v>14711</v>
      </c>
      <c r="F92" s="33">
        <v>15815</v>
      </c>
      <c r="G92" s="36">
        <v>18148</v>
      </c>
      <c r="H92" s="36">
        <v>18148</v>
      </c>
      <c r="I92" s="36">
        <v>20141</v>
      </c>
      <c r="J92" s="36">
        <v>20436</v>
      </c>
      <c r="K92" s="36">
        <v>21592</v>
      </c>
      <c r="L92" s="36">
        <v>22244</v>
      </c>
    </row>
    <row r="93" spans="1:12" s="2" customFormat="1" ht="10.5" x14ac:dyDescent="0.2">
      <c r="A93" s="14" t="s">
        <v>170</v>
      </c>
      <c r="B93" s="22" t="s">
        <v>171</v>
      </c>
      <c r="C93" s="33" t="s">
        <v>165</v>
      </c>
      <c r="D93" s="33">
        <v>17628</v>
      </c>
      <c r="E93" s="33">
        <v>18210</v>
      </c>
      <c r="F93" s="33">
        <v>19029</v>
      </c>
      <c r="G93" s="36">
        <v>20469</v>
      </c>
      <c r="H93" s="36">
        <v>20469</v>
      </c>
      <c r="I93" s="36">
        <v>22717</v>
      </c>
      <c r="J93" s="36">
        <v>23050</v>
      </c>
      <c r="K93" s="36">
        <v>24353</v>
      </c>
      <c r="L93" s="36">
        <v>25089</v>
      </c>
    </row>
    <row r="94" spans="1:12" s="2" customFormat="1" ht="21" customHeight="1" x14ac:dyDescent="0.2">
      <c r="A94" s="14" t="s">
        <v>172</v>
      </c>
      <c r="B94" s="17" t="s">
        <v>173</v>
      </c>
      <c r="C94" s="33" t="s">
        <v>138</v>
      </c>
      <c r="D94" s="33">
        <v>10.3</v>
      </c>
      <c r="E94" s="33">
        <v>10.199999999999999</v>
      </c>
      <c r="F94" s="33">
        <v>9.9</v>
      </c>
      <c r="G94" s="33">
        <v>9.4</v>
      </c>
      <c r="H94" s="33">
        <v>9.4</v>
      </c>
      <c r="I94" s="33">
        <v>8.9</v>
      </c>
      <c r="J94" s="33">
        <v>8.9</v>
      </c>
      <c r="K94" s="33">
        <v>8.4</v>
      </c>
      <c r="L94" s="33">
        <v>8.4</v>
      </c>
    </row>
    <row r="95" spans="1:12" s="2" customFormat="1" ht="10.5" x14ac:dyDescent="0.2">
      <c r="A95" s="14"/>
      <c r="B95" s="15" t="s">
        <v>174</v>
      </c>
      <c r="C95" s="33"/>
      <c r="D95" s="33"/>
      <c r="E95" s="33"/>
      <c r="F95" s="33"/>
      <c r="G95" s="33"/>
      <c r="H95" s="33"/>
      <c r="I95" s="33"/>
      <c r="J95" s="33"/>
      <c r="K95" s="33"/>
      <c r="L95" s="33"/>
    </row>
    <row r="96" spans="1:12" s="2" customFormat="1" ht="10.5" x14ac:dyDescent="0.2">
      <c r="A96" s="14" t="s">
        <v>175</v>
      </c>
      <c r="B96" s="37" t="s">
        <v>176</v>
      </c>
      <c r="C96" s="9" t="s">
        <v>177</v>
      </c>
      <c r="D96" s="33">
        <v>15.26</v>
      </c>
      <c r="E96" s="33">
        <f t="shared" ref="E96:L96" si="8">E103+E137</f>
        <v>13.18</v>
      </c>
      <c r="F96" s="33">
        <f t="shared" si="8"/>
        <v>13.207000000000001</v>
      </c>
      <c r="G96" s="33">
        <f t="shared" si="8"/>
        <v>13.202</v>
      </c>
      <c r="H96" s="33">
        <f t="shared" si="8"/>
        <v>13.2</v>
      </c>
      <c r="I96" s="33">
        <f t="shared" si="8"/>
        <v>13.18</v>
      </c>
      <c r="J96" s="33">
        <f t="shared" si="8"/>
        <v>13.18</v>
      </c>
      <c r="K96" s="33">
        <f t="shared" si="8"/>
        <v>13.170999999999999</v>
      </c>
      <c r="L96" s="33">
        <f t="shared" si="8"/>
        <v>13.138999999999999</v>
      </c>
    </row>
    <row r="97" spans="1:12" s="2" customFormat="1" ht="10.5" x14ac:dyDescent="0.2">
      <c r="A97" s="14" t="s">
        <v>178</v>
      </c>
      <c r="B97" s="37" t="s">
        <v>179</v>
      </c>
      <c r="C97" s="9" t="s">
        <v>177</v>
      </c>
      <c r="D97" s="33"/>
      <c r="E97" s="33"/>
      <c r="F97" s="33"/>
      <c r="G97" s="33"/>
      <c r="H97" s="33"/>
      <c r="I97" s="33"/>
      <c r="J97" s="33"/>
      <c r="K97" s="33"/>
      <c r="L97" s="33"/>
    </row>
    <row r="98" spans="1:12" s="2" customFormat="1" ht="10.5" x14ac:dyDescent="0.2">
      <c r="A98" s="14" t="s">
        <v>180</v>
      </c>
      <c r="B98" s="22" t="s">
        <v>181</v>
      </c>
      <c r="C98" s="9" t="s">
        <v>177</v>
      </c>
      <c r="D98" s="33"/>
      <c r="E98" s="33"/>
      <c r="F98" s="33"/>
      <c r="G98" s="33"/>
      <c r="H98" s="33"/>
      <c r="I98" s="33"/>
      <c r="J98" s="33"/>
      <c r="K98" s="33"/>
      <c r="L98" s="33"/>
    </row>
    <row r="99" spans="1:12" s="2" customFormat="1" ht="10.5" x14ac:dyDescent="0.2">
      <c r="A99" s="30" t="s">
        <v>182</v>
      </c>
      <c r="B99" s="22" t="s">
        <v>183</v>
      </c>
      <c r="C99" s="9" t="s">
        <v>177</v>
      </c>
      <c r="D99" s="33"/>
      <c r="E99" s="33"/>
      <c r="F99" s="33"/>
      <c r="G99" s="33"/>
      <c r="H99" s="33"/>
      <c r="I99" s="33"/>
      <c r="J99" s="33"/>
      <c r="K99" s="33"/>
      <c r="L99" s="33"/>
    </row>
    <row r="100" spans="1:12" s="2" customFormat="1" ht="19.5" customHeight="1" x14ac:dyDescent="0.2">
      <c r="A100" s="30" t="s">
        <v>184</v>
      </c>
      <c r="B100" s="24" t="s">
        <v>185</v>
      </c>
      <c r="C100" s="9" t="s">
        <v>177</v>
      </c>
      <c r="D100" s="33"/>
      <c r="E100" s="33"/>
      <c r="F100" s="33"/>
      <c r="G100" s="33"/>
      <c r="H100" s="33"/>
      <c r="I100" s="33"/>
      <c r="J100" s="33"/>
      <c r="K100" s="33"/>
      <c r="L100" s="33"/>
    </row>
    <row r="101" spans="1:12" s="2" customFormat="1" ht="10.5" x14ac:dyDescent="0.2">
      <c r="A101" s="30" t="s">
        <v>186</v>
      </c>
      <c r="B101" s="23" t="s">
        <v>187</v>
      </c>
      <c r="C101" s="9" t="s">
        <v>177</v>
      </c>
      <c r="D101" s="33"/>
      <c r="E101" s="33"/>
      <c r="F101" s="33"/>
      <c r="G101" s="33"/>
      <c r="H101" s="33"/>
      <c r="I101" s="33"/>
      <c r="J101" s="33"/>
      <c r="K101" s="33"/>
      <c r="L101" s="33"/>
    </row>
    <row r="102" spans="1:12" s="2" customFormat="1" ht="10.5" x14ac:dyDescent="0.2">
      <c r="A102" s="30" t="s">
        <v>188</v>
      </c>
      <c r="B102" s="23" t="s">
        <v>189</v>
      </c>
      <c r="C102" s="9" t="s">
        <v>177</v>
      </c>
      <c r="D102" s="33"/>
      <c r="E102" s="33"/>
      <c r="F102" s="33"/>
      <c r="G102" s="33"/>
      <c r="H102" s="33"/>
      <c r="I102" s="33"/>
      <c r="J102" s="33"/>
      <c r="K102" s="33"/>
      <c r="L102" s="33"/>
    </row>
    <row r="103" spans="1:12" s="2" customFormat="1" ht="10.5" x14ac:dyDescent="0.2">
      <c r="A103" s="30" t="s">
        <v>190</v>
      </c>
      <c r="B103" s="37" t="s">
        <v>269</v>
      </c>
      <c r="C103" s="9" t="s">
        <v>177</v>
      </c>
      <c r="D103" s="33">
        <v>15.09</v>
      </c>
      <c r="E103" s="33">
        <v>13.08</v>
      </c>
      <c r="F103" s="33">
        <v>13.07</v>
      </c>
      <c r="G103" s="33">
        <v>13.06</v>
      </c>
      <c r="H103" s="33">
        <v>13.065</v>
      </c>
      <c r="I103" s="33">
        <v>13.051</v>
      </c>
      <c r="J103" s="33">
        <v>13.061</v>
      </c>
      <c r="K103" s="33">
        <v>13.051</v>
      </c>
      <c r="L103" s="33">
        <v>13.061</v>
      </c>
    </row>
    <row r="104" spans="1:12" s="2" customFormat="1" ht="19.5" customHeight="1" x14ac:dyDescent="0.2">
      <c r="A104" s="30"/>
      <c r="B104" s="37" t="s">
        <v>270</v>
      </c>
      <c r="C104" s="9" t="s">
        <v>177</v>
      </c>
      <c r="D104" s="33">
        <v>5.0460000000000003</v>
      </c>
      <c r="E104" s="33">
        <f>SUM(E105:E123)</f>
        <v>4.8770000000000007</v>
      </c>
      <c r="F104" s="33">
        <f t="shared" ref="F104:L104" si="9">SUM(F105:F123)</f>
        <v>4.9709999999999992</v>
      </c>
      <c r="G104" s="33">
        <f t="shared" si="9"/>
        <v>5.0310000000000006</v>
      </c>
      <c r="H104" s="33">
        <f t="shared" si="9"/>
        <v>5.4369999999999985</v>
      </c>
      <c r="I104" s="33">
        <f t="shared" si="9"/>
        <v>5.3719999999999999</v>
      </c>
      <c r="J104" s="33">
        <f t="shared" si="9"/>
        <v>5.5540000000000003</v>
      </c>
      <c r="K104" s="33">
        <f t="shared" si="9"/>
        <v>5.5190000000000001</v>
      </c>
      <c r="L104" s="33">
        <f t="shared" si="9"/>
        <v>5.7190000000000003</v>
      </c>
    </row>
    <row r="105" spans="1:12" s="2" customFormat="1" ht="16.5" customHeight="1" x14ac:dyDescent="0.2">
      <c r="A105" s="30" t="s">
        <v>191</v>
      </c>
      <c r="B105" s="24" t="s">
        <v>192</v>
      </c>
      <c r="C105" s="9" t="s">
        <v>177</v>
      </c>
      <c r="D105" s="33">
        <v>7.6999999999999999E-2</v>
      </c>
      <c r="E105" s="33">
        <v>0.06</v>
      </c>
      <c r="F105" s="33">
        <v>5.7000000000000002E-2</v>
      </c>
      <c r="G105" s="33">
        <v>0.06</v>
      </c>
      <c r="H105" s="33">
        <v>6.2E-2</v>
      </c>
      <c r="I105" s="33">
        <v>6.0999999999999999E-2</v>
      </c>
      <c r="J105" s="33">
        <v>6.7000000000000004E-2</v>
      </c>
      <c r="K105" s="33">
        <v>6.2E-2</v>
      </c>
      <c r="L105" s="33">
        <v>6.9000000000000006E-2</v>
      </c>
    </row>
    <row r="106" spans="1:12" s="2" customFormat="1" ht="11.25" customHeight="1" x14ac:dyDescent="0.2">
      <c r="A106" s="30" t="s">
        <v>193</v>
      </c>
      <c r="B106" s="24" t="s">
        <v>194</v>
      </c>
      <c r="C106" s="9" t="s">
        <v>177</v>
      </c>
      <c r="D106" s="33"/>
      <c r="E106" s="33"/>
      <c r="F106" s="33"/>
      <c r="G106" s="33"/>
      <c r="H106" s="33"/>
      <c r="I106" s="33"/>
      <c r="J106" s="33"/>
      <c r="K106" s="33"/>
      <c r="L106" s="33"/>
    </row>
    <row r="107" spans="1:12" s="2" customFormat="1" ht="10.5" x14ac:dyDescent="0.2">
      <c r="A107" s="30" t="s">
        <v>195</v>
      </c>
      <c r="B107" s="24" t="s">
        <v>196</v>
      </c>
      <c r="C107" s="9" t="s">
        <v>177</v>
      </c>
      <c r="D107" s="33">
        <v>0.752</v>
      </c>
      <c r="E107" s="33">
        <v>0.67600000000000005</v>
      </c>
      <c r="F107" s="33">
        <v>0.747</v>
      </c>
      <c r="G107" s="33">
        <v>0.748</v>
      </c>
      <c r="H107" s="33">
        <v>0.75</v>
      </c>
      <c r="I107" s="33">
        <v>0.749</v>
      </c>
      <c r="J107" s="33">
        <v>0.75700000000000001</v>
      </c>
      <c r="K107" s="33">
        <v>0.751</v>
      </c>
      <c r="L107" s="33">
        <v>0.76</v>
      </c>
    </row>
    <row r="108" spans="1:12" s="2" customFormat="1" ht="21" x14ac:dyDescent="0.2">
      <c r="A108" s="30" t="s">
        <v>197</v>
      </c>
      <c r="B108" s="24" t="s">
        <v>198</v>
      </c>
      <c r="C108" s="9" t="s">
        <v>177</v>
      </c>
      <c r="D108" s="33">
        <v>0.376</v>
      </c>
      <c r="E108" s="33">
        <v>0.36</v>
      </c>
      <c r="F108" s="33">
        <v>0.36899999999999999</v>
      </c>
      <c r="G108" s="33">
        <v>0.371</v>
      </c>
      <c r="H108" s="33">
        <v>0.379</v>
      </c>
      <c r="I108" s="33">
        <v>0.375</v>
      </c>
      <c r="J108" s="33">
        <v>0.38</v>
      </c>
      <c r="K108" s="33">
        <v>0.38200000000000001</v>
      </c>
      <c r="L108" s="33">
        <v>0.39300000000000002</v>
      </c>
    </row>
    <row r="109" spans="1:12" s="2" customFormat="1" ht="25.5" customHeight="1" x14ac:dyDescent="0.2">
      <c r="A109" s="30" t="s">
        <v>199</v>
      </c>
      <c r="B109" s="24" t="s">
        <v>200</v>
      </c>
      <c r="C109" s="9" t="s">
        <v>177</v>
      </c>
      <c r="D109" s="33">
        <v>0.127</v>
      </c>
      <c r="E109" s="33">
        <v>0.13800000000000001</v>
      </c>
      <c r="F109" s="33">
        <v>0.13200000000000001</v>
      </c>
      <c r="G109" s="33">
        <v>0.13</v>
      </c>
      <c r="H109" s="33">
        <v>0.13300000000000001</v>
      </c>
      <c r="I109" s="33">
        <v>0.13100000000000001</v>
      </c>
      <c r="J109" s="33">
        <v>0.13400000000000001</v>
      </c>
      <c r="K109" s="33">
        <v>0.13300000000000001</v>
      </c>
      <c r="L109" s="33">
        <v>0.13500000000000001</v>
      </c>
    </row>
    <row r="110" spans="1:12" s="2" customFormat="1" ht="10.5" x14ac:dyDescent="0.2">
      <c r="A110" s="30" t="s">
        <v>201</v>
      </c>
      <c r="B110" s="24" t="s">
        <v>202</v>
      </c>
      <c r="C110" s="9" t="s">
        <v>177</v>
      </c>
      <c r="D110" s="33">
        <v>6.0000000000000001E-3</v>
      </c>
      <c r="E110" s="33">
        <v>9.9000000000000005E-2</v>
      </c>
      <c r="F110" s="33">
        <v>2.4E-2</v>
      </c>
      <c r="G110" s="33">
        <v>2.4E-2</v>
      </c>
      <c r="H110" s="33">
        <v>0.27</v>
      </c>
      <c r="I110" s="33">
        <v>0.25</v>
      </c>
      <c r="J110" s="33">
        <v>0.28999999999999998</v>
      </c>
      <c r="K110" s="33">
        <v>0.3</v>
      </c>
      <c r="L110" s="33">
        <v>0.35</v>
      </c>
    </row>
    <row r="111" spans="1:12" s="2" customFormat="1" ht="21" x14ac:dyDescent="0.2">
      <c r="A111" s="30" t="s">
        <v>203</v>
      </c>
      <c r="B111" s="24" t="s">
        <v>204</v>
      </c>
      <c r="C111" s="9" t="s">
        <v>177</v>
      </c>
      <c r="D111" s="33">
        <v>1.4E-2</v>
      </c>
      <c r="E111" s="33">
        <v>5.8000000000000003E-2</v>
      </c>
      <c r="F111" s="33">
        <v>3.3000000000000002E-2</v>
      </c>
      <c r="G111" s="33">
        <v>3.3000000000000002E-2</v>
      </c>
      <c r="H111" s="33">
        <v>3.9E-2</v>
      </c>
      <c r="I111" s="33">
        <v>3.5000000000000003E-2</v>
      </c>
      <c r="J111" s="33">
        <v>4.4999999999999998E-2</v>
      </c>
      <c r="K111" s="33">
        <v>3.5999999999999997E-2</v>
      </c>
      <c r="L111" s="33">
        <v>4.9000000000000002E-2</v>
      </c>
    </row>
    <row r="112" spans="1:12" s="2" customFormat="1" ht="10.5" x14ac:dyDescent="0.2">
      <c r="A112" s="30" t="s">
        <v>205</v>
      </c>
      <c r="B112" s="24" t="s">
        <v>206</v>
      </c>
      <c r="C112" s="9" t="s">
        <v>177</v>
      </c>
      <c r="D112" s="33">
        <v>1.361</v>
      </c>
      <c r="E112" s="33">
        <v>1.175</v>
      </c>
      <c r="F112" s="33">
        <v>1.28</v>
      </c>
      <c r="G112" s="33">
        <v>1.3</v>
      </c>
      <c r="H112" s="33">
        <v>1.353</v>
      </c>
      <c r="I112" s="33">
        <v>1.367</v>
      </c>
      <c r="J112" s="33">
        <v>1.391</v>
      </c>
      <c r="K112" s="33">
        <v>1.405</v>
      </c>
      <c r="L112" s="33">
        <v>1.425</v>
      </c>
    </row>
    <row r="113" spans="1:12" s="2" customFormat="1" ht="12.75" customHeight="1" x14ac:dyDescent="0.2">
      <c r="A113" s="30" t="s">
        <v>207</v>
      </c>
      <c r="B113" s="24" t="s">
        <v>208</v>
      </c>
      <c r="C113" s="9" t="s">
        <v>177</v>
      </c>
      <c r="D113" s="33">
        <v>0.17699999999999999</v>
      </c>
      <c r="E113" s="33">
        <v>0.185</v>
      </c>
      <c r="F113" s="33">
        <v>0.183</v>
      </c>
      <c r="G113" s="33">
        <v>0.185</v>
      </c>
      <c r="H113" s="33">
        <v>0.21</v>
      </c>
      <c r="I113" s="33">
        <v>0.19900000000000001</v>
      </c>
      <c r="J113" s="33">
        <v>0.217</v>
      </c>
      <c r="K113" s="33">
        <v>0.214</v>
      </c>
      <c r="L113" s="33">
        <v>0.22500000000000001</v>
      </c>
    </row>
    <row r="114" spans="1:12" s="2" customFormat="1" ht="10.5" x14ac:dyDescent="0.2">
      <c r="A114" s="30" t="s">
        <v>209</v>
      </c>
      <c r="B114" s="24" t="s">
        <v>210</v>
      </c>
      <c r="C114" s="9" t="s">
        <v>177</v>
      </c>
      <c r="D114" s="33">
        <v>1.9E-2</v>
      </c>
      <c r="E114" s="33">
        <v>1.4999999999999999E-2</v>
      </c>
      <c r="F114" s="33">
        <v>1.7000000000000001E-2</v>
      </c>
      <c r="G114" s="33">
        <v>0.02</v>
      </c>
      <c r="H114" s="33">
        <v>2.1000000000000001E-2</v>
      </c>
      <c r="I114" s="33">
        <v>2.1999999999999999E-2</v>
      </c>
      <c r="J114" s="33">
        <v>2.5000000000000001E-2</v>
      </c>
      <c r="K114" s="33">
        <v>2.3E-2</v>
      </c>
      <c r="L114" s="33">
        <v>2.9000000000000001E-2</v>
      </c>
    </row>
    <row r="115" spans="1:12" s="2" customFormat="1" ht="10.5" x14ac:dyDescent="0.2">
      <c r="A115" s="30" t="s">
        <v>211</v>
      </c>
      <c r="B115" s="24" t="s">
        <v>212</v>
      </c>
      <c r="C115" s="9" t="s">
        <v>177</v>
      </c>
      <c r="D115" s="33">
        <v>8.0000000000000002E-3</v>
      </c>
      <c r="E115" s="33">
        <v>8.0000000000000002E-3</v>
      </c>
      <c r="F115" s="33">
        <v>7.0000000000000001E-3</v>
      </c>
      <c r="G115" s="33">
        <v>1.0999999999999999E-2</v>
      </c>
      <c r="H115" s="33">
        <v>1.7000000000000001E-2</v>
      </c>
      <c r="I115" s="33">
        <v>1.4999999999999999E-2</v>
      </c>
      <c r="J115" s="33">
        <v>0.02</v>
      </c>
      <c r="K115" s="33">
        <v>1.9E-2</v>
      </c>
      <c r="L115" s="33">
        <v>2.5000000000000001E-2</v>
      </c>
    </row>
    <row r="116" spans="1:12" s="2" customFormat="1" ht="10.5" x14ac:dyDescent="0.2">
      <c r="A116" s="30" t="s">
        <v>213</v>
      </c>
      <c r="B116" s="24" t="s">
        <v>214</v>
      </c>
      <c r="C116" s="9" t="s">
        <v>177</v>
      </c>
      <c r="D116" s="33">
        <v>5.8999999999999997E-2</v>
      </c>
      <c r="E116" s="33">
        <v>8.6999999999999994E-2</v>
      </c>
      <c r="F116" s="33">
        <v>8.4000000000000005E-2</v>
      </c>
      <c r="G116" s="33">
        <v>8.5000000000000006E-2</v>
      </c>
      <c r="H116" s="33">
        <v>0.09</v>
      </c>
      <c r="I116" s="33">
        <v>8.6999999999999994E-2</v>
      </c>
      <c r="J116" s="33">
        <v>9.1999999999999998E-2</v>
      </c>
      <c r="K116" s="33">
        <v>9.0999999999999998E-2</v>
      </c>
      <c r="L116" s="33">
        <v>9.9000000000000005E-2</v>
      </c>
    </row>
    <row r="117" spans="1:12" s="2" customFormat="1" ht="10.5" x14ac:dyDescent="0.2">
      <c r="A117" s="30" t="s">
        <v>215</v>
      </c>
      <c r="B117" s="24" t="s">
        <v>216</v>
      </c>
      <c r="C117" s="9" t="s">
        <v>177</v>
      </c>
      <c r="D117" s="33">
        <v>2.4E-2</v>
      </c>
      <c r="E117" s="33">
        <v>2.5999999999999999E-2</v>
      </c>
      <c r="F117" s="33">
        <v>2.5999999999999999E-2</v>
      </c>
      <c r="G117" s="33">
        <v>2.7E-2</v>
      </c>
      <c r="H117" s="33">
        <v>0.03</v>
      </c>
      <c r="I117" s="33">
        <v>2.9000000000000001E-2</v>
      </c>
      <c r="J117" s="33">
        <v>3.5000000000000003E-2</v>
      </c>
      <c r="K117" s="33">
        <v>3.1E-2</v>
      </c>
      <c r="L117" s="33">
        <v>0.04</v>
      </c>
    </row>
    <row r="118" spans="1:12" s="2" customFormat="1" ht="21" x14ac:dyDescent="0.2">
      <c r="A118" s="30" t="s">
        <v>217</v>
      </c>
      <c r="B118" s="24" t="s">
        <v>218</v>
      </c>
      <c r="C118" s="9" t="s">
        <v>177</v>
      </c>
      <c r="D118" s="33">
        <v>1.4E-2</v>
      </c>
      <c r="E118" s="33">
        <v>4.3999999999999997E-2</v>
      </c>
      <c r="F118" s="33">
        <v>4.9000000000000002E-2</v>
      </c>
      <c r="G118" s="33">
        <v>0.05</v>
      </c>
      <c r="H118" s="33">
        <v>5.5E-2</v>
      </c>
      <c r="I118" s="33">
        <v>5.0999999999999997E-2</v>
      </c>
      <c r="J118" s="33">
        <v>5.8000000000000003E-2</v>
      </c>
      <c r="K118" s="33">
        <v>5.2999999999999999E-2</v>
      </c>
      <c r="L118" s="33">
        <v>0.06</v>
      </c>
    </row>
    <row r="119" spans="1:12" s="2" customFormat="1" ht="21" x14ac:dyDescent="0.2">
      <c r="A119" s="30" t="s">
        <v>219</v>
      </c>
      <c r="B119" s="24" t="s">
        <v>220</v>
      </c>
      <c r="C119" s="9" t="s">
        <v>177</v>
      </c>
      <c r="D119" s="33">
        <v>0.67</v>
      </c>
      <c r="E119" s="33">
        <v>0.629</v>
      </c>
      <c r="F119" s="33">
        <v>0.65100000000000002</v>
      </c>
      <c r="G119" s="33">
        <v>0.67100000000000004</v>
      </c>
      <c r="H119" s="33">
        <v>0.67500000000000004</v>
      </c>
      <c r="I119" s="33">
        <v>0.67200000000000004</v>
      </c>
      <c r="J119" s="33">
        <v>0.67700000000000005</v>
      </c>
      <c r="K119" s="33">
        <v>0.67300000000000004</v>
      </c>
      <c r="L119" s="33">
        <v>0.68</v>
      </c>
    </row>
    <row r="120" spans="1:12" s="2" customFormat="1" ht="10.5" x14ac:dyDescent="0.2">
      <c r="A120" s="30" t="s">
        <v>221</v>
      </c>
      <c r="B120" s="24" t="s">
        <v>160</v>
      </c>
      <c r="C120" s="9" t="s">
        <v>177</v>
      </c>
      <c r="D120" s="33">
        <v>0.70199999999999996</v>
      </c>
      <c r="E120" s="33">
        <v>0.67800000000000005</v>
      </c>
      <c r="F120" s="33">
        <v>0.69599999999999995</v>
      </c>
      <c r="G120" s="33">
        <v>0.7</v>
      </c>
      <c r="H120" s="33">
        <v>0.71</v>
      </c>
      <c r="I120" s="33">
        <v>0.70699999999999996</v>
      </c>
      <c r="J120" s="33">
        <v>0.71499999999999997</v>
      </c>
      <c r="K120" s="33">
        <v>0.71099999999999997</v>
      </c>
      <c r="L120" s="33">
        <v>0.72899999999999998</v>
      </c>
    </row>
    <row r="121" spans="1:12" s="2" customFormat="1" ht="9.75" customHeight="1" x14ac:dyDescent="0.2">
      <c r="A121" s="30" t="s">
        <v>222</v>
      </c>
      <c r="B121" s="24" t="s">
        <v>223</v>
      </c>
      <c r="C121" s="9" t="s">
        <v>177</v>
      </c>
      <c r="D121" s="33">
        <v>0.53</v>
      </c>
      <c r="E121" s="33">
        <v>0.51400000000000001</v>
      </c>
      <c r="F121" s="33">
        <v>0.47</v>
      </c>
      <c r="G121" s="33">
        <v>0.47899999999999998</v>
      </c>
      <c r="H121" s="33">
        <v>0.49099999999999999</v>
      </c>
      <c r="I121" s="33">
        <v>0.48299999999999998</v>
      </c>
      <c r="J121" s="33">
        <v>0.498</v>
      </c>
      <c r="K121" s="33">
        <v>0.49</v>
      </c>
      <c r="L121" s="33">
        <v>0.5</v>
      </c>
    </row>
    <row r="122" spans="1:12" s="2" customFormat="1" ht="21" x14ac:dyDescent="0.2">
      <c r="A122" s="30" t="s">
        <v>224</v>
      </c>
      <c r="B122" s="24" t="s">
        <v>225</v>
      </c>
      <c r="C122" s="9" t="s">
        <v>177</v>
      </c>
      <c r="D122" s="33">
        <v>0.11</v>
      </c>
      <c r="E122" s="33">
        <v>0.115</v>
      </c>
      <c r="F122" s="33">
        <v>0.126</v>
      </c>
      <c r="G122" s="33">
        <v>0.127</v>
      </c>
      <c r="H122" s="33">
        <v>0.13200000000000001</v>
      </c>
      <c r="I122" s="33">
        <v>0.129</v>
      </c>
      <c r="J122" s="33">
        <v>0.14099999999999999</v>
      </c>
      <c r="K122" s="33">
        <v>0.13</v>
      </c>
      <c r="L122" s="33">
        <v>0.13100000000000001</v>
      </c>
    </row>
    <row r="123" spans="1:12" s="2" customFormat="1" ht="10.5" x14ac:dyDescent="0.2">
      <c r="A123" s="30" t="s">
        <v>226</v>
      </c>
      <c r="B123" s="24" t="s">
        <v>227</v>
      </c>
      <c r="C123" s="9" t="s">
        <v>177</v>
      </c>
      <c r="D123" s="33">
        <v>0.02</v>
      </c>
      <c r="E123" s="33">
        <v>0.01</v>
      </c>
      <c r="F123" s="33">
        <v>0.02</v>
      </c>
      <c r="G123" s="33">
        <v>0.01</v>
      </c>
      <c r="H123" s="33">
        <v>0.02</v>
      </c>
      <c r="I123" s="33">
        <v>0.01</v>
      </c>
      <c r="J123" s="33">
        <v>1.2E-2</v>
      </c>
      <c r="K123" s="33">
        <v>1.4999999999999999E-2</v>
      </c>
      <c r="L123" s="33">
        <v>0.02</v>
      </c>
    </row>
    <row r="124" spans="1:12" s="2" customFormat="1" ht="21" x14ac:dyDescent="0.2">
      <c r="A124" s="30" t="s">
        <v>228</v>
      </c>
      <c r="B124" s="37" t="s">
        <v>229</v>
      </c>
      <c r="C124" s="9" t="s">
        <v>177</v>
      </c>
      <c r="D124" s="33"/>
      <c r="E124" s="33"/>
      <c r="F124" s="33"/>
      <c r="G124" s="33"/>
      <c r="H124" s="33"/>
      <c r="I124" s="33"/>
      <c r="J124" s="33"/>
      <c r="K124" s="33"/>
      <c r="L124" s="33"/>
    </row>
    <row r="125" spans="1:12" s="2" customFormat="1" ht="21" x14ac:dyDescent="0.2">
      <c r="A125" s="30" t="s">
        <v>230</v>
      </c>
      <c r="B125" s="24" t="s">
        <v>231</v>
      </c>
      <c r="C125" s="9" t="s">
        <v>177</v>
      </c>
      <c r="D125" s="33"/>
      <c r="E125" s="33"/>
      <c r="F125" s="33"/>
      <c r="G125" s="33"/>
      <c r="H125" s="33"/>
      <c r="I125" s="33"/>
      <c r="J125" s="33"/>
      <c r="K125" s="33"/>
      <c r="L125" s="33"/>
    </row>
    <row r="126" spans="1:12" s="2" customFormat="1" ht="21" x14ac:dyDescent="0.2">
      <c r="A126" s="30" t="s">
        <v>232</v>
      </c>
      <c r="B126" s="24" t="s">
        <v>233</v>
      </c>
      <c r="C126" s="9" t="s">
        <v>177</v>
      </c>
      <c r="D126" s="33"/>
      <c r="E126" s="33"/>
      <c r="F126" s="33"/>
      <c r="G126" s="33"/>
      <c r="H126" s="33"/>
      <c r="I126" s="33"/>
      <c r="J126" s="33"/>
      <c r="K126" s="33"/>
      <c r="L126" s="33"/>
    </row>
    <row r="127" spans="1:12" s="2" customFormat="1" ht="21" x14ac:dyDescent="0.2">
      <c r="A127" s="30" t="s">
        <v>234</v>
      </c>
      <c r="B127" s="24" t="s">
        <v>235</v>
      </c>
      <c r="C127" s="9" t="s">
        <v>177</v>
      </c>
      <c r="D127" s="33"/>
      <c r="E127" s="33"/>
      <c r="F127" s="33"/>
      <c r="G127" s="33"/>
      <c r="H127" s="33"/>
      <c r="I127" s="33"/>
      <c r="J127" s="33"/>
      <c r="K127" s="33"/>
      <c r="L127" s="33"/>
    </row>
    <row r="128" spans="1:12" s="2" customFormat="1" ht="21" x14ac:dyDescent="0.2">
      <c r="A128" s="14" t="s">
        <v>236</v>
      </c>
      <c r="B128" s="17" t="s">
        <v>266</v>
      </c>
      <c r="C128" s="33" t="s">
        <v>237</v>
      </c>
      <c r="D128" s="33">
        <v>58321.4</v>
      </c>
      <c r="E128" s="33">
        <v>69218.8</v>
      </c>
      <c r="F128" s="33">
        <v>77564.55</v>
      </c>
      <c r="G128" s="33">
        <v>80667.100000000006</v>
      </c>
      <c r="H128" s="33">
        <v>83760.5</v>
      </c>
      <c r="I128" s="33">
        <v>85507.199999999997</v>
      </c>
      <c r="J128" s="33">
        <v>89435</v>
      </c>
      <c r="K128" s="33">
        <v>90637.6</v>
      </c>
      <c r="L128" s="33">
        <v>94801.1</v>
      </c>
    </row>
    <row r="129" spans="1:12" s="2" customFormat="1" ht="21" x14ac:dyDescent="0.2">
      <c r="A129" s="14" t="s">
        <v>238</v>
      </c>
      <c r="B129" s="17" t="s">
        <v>239</v>
      </c>
      <c r="C129" s="33" t="s">
        <v>98</v>
      </c>
      <c r="D129" s="33">
        <v>113.7</v>
      </c>
      <c r="E129" s="33">
        <v>118.7</v>
      </c>
      <c r="F129" s="33">
        <v>112.1</v>
      </c>
      <c r="G129" s="33">
        <v>104</v>
      </c>
      <c r="H129" s="33">
        <v>108</v>
      </c>
      <c r="I129" s="33">
        <v>106</v>
      </c>
      <c r="J129" s="33">
        <v>106.8</v>
      </c>
      <c r="K129" s="33">
        <v>106.4</v>
      </c>
      <c r="L129" s="33">
        <v>106</v>
      </c>
    </row>
    <row r="130" spans="1:12" s="2" customFormat="1" ht="40.5" customHeight="1" x14ac:dyDescent="0.2">
      <c r="A130" s="14" t="s">
        <v>240</v>
      </c>
      <c r="B130" s="17" t="s">
        <v>267</v>
      </c>
      <c r="C130" s="33" t="s">
        <v>237</v>
      </c>
      <c r="D130" s="33">
        <v>51371</v>
      </c>
      <c r="E130" s="33">
        <v>59112</v>
      </c>
      <c r="F130" s="33">
        <v>68984</v>
      </c>
      <c r="G130" s="33">
        <v>71372</v>
      </c>
      <c r="H130" s="33">
        <v>74778</v>
      </c>
      <c r="I130" s="33">
        <v>76011</v>
      </c>
      <c r="J130" s="33">
        <v>80013</v>
      </c>
      <c r="K130" s="33">
        <v>80648</v>
      </c>
      <c r="L130" s="33">
        <v>85294</v>
      </c>
    </row>
    <row r="131" spans="1:12" s="2" customFormat="1" ht="46.5" customHeight="1" x14ac:dyDescent="0.2">
      <c r="A131" s="14" t="s">
        <v>241</v>
      </c>
      <c r="B131" s="17" t="s">
        <v>268</v>
      </c>
      <c r="C131" s="33" t="s">
        <v>98</v>
      </c>
      <c r="D131" s="33">
        <v>112.4</v>
      </c>
      <c r="E131" s="33">
        <v>115.1</v>
      </c>
      <c r="F131" s="33">
        <v>116.7</v>
      </c>
      <c r="G131" s="33">
        <v>107.9</v>
      </c>
      <c r="H131" s="33">
        <v>108.4</v>
      </c>
      <c r="I131" s="33">
        <v>106.5</v>
      </c>
      <c r="J131" s="33">
        <v>107</v>
      </c>
      <c r="K131" s="33">
        <v>106.1</v>
      </c>
      <c r="L131" s="33">
        <v>106.6</v>
      </c>
    </row>
    <row r="132" spans="1:12" s="2" customFormat="1" ht="18" customHeight="1" x14ac:dyDescent="0.2">
      <c r="A132" s="14" t="s">
        <v>242</v>
      </c>
      <c r="B132" s="27" t="s">
        <v>271</v>
      </c>
      <c r="C132" s="33" t="s">
        <v>98</v>
      </c>
      <c r="D132" s="33">
        <v>102.3</v>
      </c>
      <c r="E132" s="33">
        <v>109.5</v>
      </c>
      <c r="F132" s="33">
        <v>107.6</v>
      </c>
      <c r="G132" s="33">
        <v>102.6</v>
      </c>
      <c r="H132" s="33">
        <v>103.6</v>
      </c>
      <c r="I132" s="33">
        <v>102.3</v>
      </c>
      <c r="J132" s="33">
        <v>102.8</v>
      </c>
      <c r="K132" s="33">
        <v>102</v>
      </c>
      <c r="L132" s="33">
        <v>102.5</v>
      </c>
    </row>
    <row r="133" spans="1:12" s="2" customFormat="1" ht="10.5" x14ac:dyDescent="0.2">
      <c r="A133" s="14" t="s">
        <v>243</v>
      </c>
      <c r="B133" s="16" t="s">
        <v>244</v>
      </c>
      <c r="C133" s="33" t="s">
        <v>39</v>
      </c>
      <c r="D133" s="33">
        <v>104</v>
      </c>
      <c r="E133" s="33">
        <v>103</v>
      </c>
      <c r="F133" s="33">
        <v>102.2</v>
      </c>
      <c r="G133" s="33">
        <v>102.2</v>
      </c>
      <c r="H133" s="33">
        <v>103.8</v>
      </c>
      <c r="I133" s="33">
        <v>102.1</v>
      </c>
      <c r="J133" s="33">
        <v>103.2</v>
      </c>
      <c r="K133" s="33">
        <v>102</v>
      </c>
      <c r="L133" s="33">
        <v>103.1</v>
      </c>
    </row>
    <row r="134" spans="1:12" s="2" customFormat="1" ht="10.5" x14ac:dyDescent="0.2">
      <c r="A134" s="14" t="s">
        <v>245</v>
      </c>
      <c r="B134" s="16" t="s">
        <v>246</v>
      </c>
      <c r="C134" s="33" t="s">
        <v>247</v>
      </c>
      <c r="D134" s="33">
        <v>3.3</v>
      </c>
      <c r="E134" s="33">
        <v>2.6</v>
      </c>
      <c r="F134" s="33">
        <v>2.1</v>
      </c>
      <c r="G134" s="33">
        <v>1.9</v>
      </c>
      <c r="H134" s="33">
        <v>2.1</v>
      </c>
      <c r="I134" s="33">
        <v>2</v>
      </c>
      <c r="J134" s="33">
        <v>2.2000000000000002</v>
      </c>
      <c r="K134" s="33">
        <v>2.1</v>
      </c>
      <c r="L134" s="33">
        <v>2.2999999999999998</v>
      </c>
    </row>
    <row r="135" spans="1:12" s="2" customFormat="1" ht="10.5" x14ac:dyDescent="0.2">
      <c r="A135" s="14" t="s">
        <v>248</v>
      </c>
      <c r="B135" s="16" t="s">
        <v>249</v>
      </c>
      <c r="C135" s="33" t="s">
        <v>138</v>
      </c>
      <c r="D135" s="29">
        <v>1.1299999999999999</v>
      </c>
      <c r="E135" s="29">
        <f t="shared" ref="E135:F135" si="10">E137/E103*100</f>
        <v>0.76452599388379217</v>
      </c>
      <c r="F135" s="29">
        <f t="shared" si="10"/>
        <v>1.0482019892884469</v>
      </c>
      <c r="G135" s="29">
        <f>G137/G103*100</f>
        <v>1.0872894333843797</v>
      </c>
      <c r="H135" s="29">
        <f t="shared" ref="H135:L135" si="11">H137/H103*100</f>
        <v>1.0332950631458095</v>
      </c>
      <c r="I135" s="29">
        <f t="shared" si="11"/>
        <v>0.98843000536357373</v>
      </c>
      <c r="J135" s="29">
        <f t="shared" si="11"/>
        <v>0.91110940969297904</v>
      </c>
      <c r="K135" s="29">
        <f t="shared" si="11"/>
        <v>0.91946977243123129</v>
      </c>
      <c r="L135" s="29">
        <f t="shared" si="11"/>
        <v>0.59719776433657445</v>
      </c>
    </row>
    <row r="136" spans="1:12" s="2" customFormat="1" ht="10.5" x14ac:dyDescent="0.2">
      <c r="A136" s="14" t="s">
        <v>250</v>
      </c>
      <c r="B136" s="16" t="s">
        <v>251</v>
      </c>
      <c r="C136" s="33" t="s">
        <v>12</v>
      </c>
      <c r="D136" s="33">
        <v>0.68</v>
      </c>
      <c r="E136" s="33">
        <v>0.75800000000000001</v>
      </c>
      <c r="F136" s="33">
        <v>0.73199999999999998</v>
      </c>
      <c r="G136" s="33">
        <v>0.72899999999999998</v>
      </c>
      <c r="H136" s="33">
        <v>0.72099999999999997</v>
      </c>
      <c r="I136" s="33">
        <v>0.72299999999999998</v>
      </c>
      <c r="J136" s="33">
        <v>0.69099999999999995</v>
      </c>
      <c r="K136" s="33">
        <v>0.70899999999999996</v>
      </c>
      <c r="L136" s="33">
        <v>0.65900000000000003</v>
      </c>
    </row>
    <row r="137" spans="1:12" s="2" customFormat="1" ht="21" customHeight="1" x14ac:dyDescent="0.2">
      <c r="A137" s="14" t="s">
        <v>252</v>
      </c>
      <c r="B137" s="17" t="s">
        <v>253</v>
      </c>
      <c r="C137" s="33" t="s">
        <v>12</v>
      </c>
      <c r="D137" s="33">
        <v>0.17</v>
      </c>
      <c r="E137" s="33">
        <v>0.1</v>
      </c>
      <c r="F137" s="33">
        <v>0.13700000000000001</v>
      </c>
      <c r="G137" s="33">
        <v>0.14199999999999999</v>
      </c>
      <c r="H137" s="33">
        <v>0.13500000000000001</v>
      </c>
      <c r="I137" s="33">
        <v>0.129</v>
      </c>
      <c r="J137" s="33">
        <v>0.11899999999999999</v>
      </c>
      <c r="K137" s="33">
        <v>0.12</v>
      </c>
      <c r="L137" s="33">
        <v>7.8E-2</v>
      </c>
    </row>
    <row r="138" spans="1:12" s="2" customFormat="1" ht="10.5" x14ac:dyDescent="0.2">
      <c r="A138" s="14" t="s">
        <v>254</v>
      </c>
      <c r="B138" s="16" t="s">
        <v>265</v>
      </c>
      <c r="C138" s="33" t="s">
        <v>37</v>
      </c>
      <c r="D138" s="29">
        <v>3564.6</v>
      </c>
      <c r="E138" s="29">
        <v>4051</v>
      </c>
      <c r="F138" s="29">
        <v>4250</v>
      </c>
      <c r="G138" s="29">
        <f>F138*1.02</f>
        <v>4335</v>
      </c>
      <c r="H138" s="29">
        <f>F138*1.05</f>
        <v>4462.5</v>
      </c>
      <c r="I138" s="29">
        <f>G138*1.02</f>
        <v>4421.7</v>
      </c>
      <c r="J138" s="29">
        <f>H138*1.05</f>
        <v>4685.625</v>
      </c>
      <c r="K138" s="29">
        <f>I138*1.02</f>
        <v>4510.134</v>
      </c>
      <c r="L138" s="29">
        <f>J138*1.05</f>
        <v>4919.90625</v>
      </c>
    </row>
    <row r="139" spans="1:12" s="2" customFormat="1" ht="10.5" x14ac:dyDescent="0.2">
      <c r="A139" s="14" t="s">
        <v>255</v>
      </c>
      <c r="B139" s="16" t="s">
        <v>256</v>
      </c>
      <c r="C139" s="33" t="s">
        <v>98</v>
      </c>
      <c r="D139" s="33">
        <v>105.8</v>
      </c>
      <c r="E139" s="35">
        <f>E138*100/D138</f>
        <v>113.6452897940863</v>
      </c>
      <c r="F139" s="35">
        <f t="shared" ref="F139:L139" si="12">F138*100/E138</f>
        <v>104.91236731671192</v>
      </c>
      <c r="G139" s="35">
        <f t="shared" si="12"/>
        <v>102</v>
      </c>
      <c r="H139" s="35">
        <f t="shared" si="12"/>
        <v>102.94117647058823</v>
      </c>
      <c r="I139" s="35">
        <f t="shared" si="12"/>
        <v>99.085714285714289</v>
      </c>
      <c r="J139" s="35">
        <f t="shared" si="12"/>
        <v>105.96885813148789</v>
      </c>
      <c r="K139" s="35">
        <f t="shared" si="12"/>
        <v>96.25469387755102</v>
      </c>
      <c r="L139" s="35">
        <f t="shared" si="12"/>
        <v>109.08558925300224</v>
      </c>
    </row>
    <row r="140" spans="1:12" s="2" customFormat="1" ht="10.5" x14ac:dyDescent="0.2">
      <c r="A140" s="14" t="s">
        <v>276</v>
      </c>
      <c r="B140" s="31" t="s">
        <v>277</v>
      </c>
      <c r="C140" s="32" t="s">
        <v>278</v>
      </c>
      <c r="D140" s="32">
        <v>5107.1000000000004</v>
      </c>
      <c r="E140" s="32">
        <v>3181.8</v>
      </c>
      <c r="F140" s="32">
        <v>4793</v>
      </c>
      <c r="G140" s="32">
        <f>F140*1.02</f>
        <v>4888.8599999999997</v>
      </c>
      <c r="H140" s="32">
        <f>F140*1.05</f>
        <v>5032.6500000000005</v>
      </c>
      <c r="I140" s="32">
        <f t="shared" ref="I140" si="13">H140*1.02</f>
        <v>5133.3030000000008</v>
      </c>
      <c r="J140" s="32">
        <f t="shared" ref="J140" si="14">H140*1.05</f>
        <v>5284.2825000000012</v>
      </c>
      <c r="K140" s="32">
        <f t="shared" ref="K140" si="15">J140*1.02</f>
        <v>5389.9681500000015</v>
      </c>
      <c r="L140" s="32">
        <f t="shared" ref="L140" si="16">J140*1.05</f>
        <v>5548.4966250000016</v>
      </c>
    </row>
    <row r="141" spans="1:12" s="2" customFormat="1" x14ac:dyDescent="0.2">
      <c r="A141" s="39" t="s">
        <v>257</v>
      </c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</row>
    <row r="142" spans="1:12" s="4" customFormat="1" x14ac:dyDescent="0.2">
      <c r="A142" s="41" t="s">
        <v>258</v>
      </c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</row>
  </sheetData>
  <mergeCells count="11">
    <mergeCell ref="A6:K6"/>
    <mergeCell ref="A141:L141"/>
    <mergeCell ref="A142:L142"/>
    <mergeCell ref="A7:L7"/>
    <mergeCell ref="G9:L9"/>
    <mergeCell ref="D10:D12"/>
    <mergeCell ref="E10:E12"/>
    <mergeCell ref="F10:F12"/>
    <mergeCell ref="G10:H10"/>
    <mergeCell ref="I10:J10"/>
    <mergeCell ref="K10:L10"/>
  </mergeCells>
  <pageMargins left="0.39370078740157483" right="0.39370078740157483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стр.1_6</vt:lpstr>
      <vt:lpstr>стр.1_6!Заголовки_для_печати</vt:lpstr>
      <vt:lpstr>стр.1_6!Область_печати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Щурова Наталья Владимировна</dc:creator>
  <cp:lastModifiedBy>TLG</cp:lastModifiedBy>
  <cp:lastPrinted>2024-08-28T23:33:17Z</cp:lastPrinted>
  <dcterms:created xsi:type="dcterms:W3CDTF">2020-06-29T03:18:16Z</dcterms:created>
  <dcterms:modified xsi:type="dcterms:W3CDTF">2024-08-30T05:32:43Z</dcterms:modified>
</cp:coreProperties>
</file>