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56EE9863-BD25-4356-A4D0-1457574F28CA}" xr6:coauthVersionLast="45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Доходы" sheetId="4" r:id="rId1"/>
    <sheet name="расходы" sheetId="2" r:id="rId2"/>
  </sheets>
  <definedNames>
    <definedName name="_xlnm.Print_Area" localSheetId="1">расходы!$A$1:$J$44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2" i="4" l="1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J45" i="4"/>
  <c r="I45" i="4"/>
  <c r="H45" i="4"/>
  <c r="G45" i="4"/>
  <c r="F45" i="4"/>
  <c r="E45" i="4"/>
  <c r="K45" i="4" s="1"/>
  <c r="D45" i="4"/>
  <c r="C45" i="4"/>
  <c r="J44" i="4"/>
  <c r="I44" i="4"/>
  <c r="H44" i="4"/>
  <c r="G44" i="4"/>
  <c r="F44" i="4"/>
  <c r="D44" i="4"/>
  <c r="C44" i="4"/>
  <c r="K43" i="4"/>
  <c r="L43" i="4" s="1"/>
  <c r="K42" i="4"/>
  <c r="L42" i="4" s="1"/>
  <c r="K41" i="4"/>
  <c r="L41" i="4" s="1"/>
  <c r="K40" i="4"/>
  <c r="L40" i="4" s="1"/>
  <c r="J39" i="4"/>
  <c r="I39" i="4"/>
  <c r="K39" i="4" s="1"/>
  <c r="H39" i="4"/>
  <c r="G39" i="4"/>
  <c r="F39" i="4"/>
  <c r="E39" i="4"/>
  <c r="D39" i="4"/>
  <c r="C39" i="4"/>
  <c r="K38" i="4"/>
  <c r="L38" i="4" s="1"/>
  <c r="K37" i="4"/>
  <c r="L37" i="4" s="1"/>
  <c r="K36" i="4"/>
  <c r="L36" i="4" s="1"/>
  <c r="J35" i="4"/>
  <c r="I35" i="4"/>
  <c r="K35" i="4" s="1"/>
  <c r="H35" i="4"/>
  <c r="G35" i="4"/>
  <c r="F35" i="4"/>
  <c r="E35" i="4"/>
  <c r="D35" i="4"/>
  <c r="C35" i="4"/>
  <c r="L35" i="4" s="1"/>
  <c r="K34" i="4"/>
  <c r="L34" i="4" s="1"/>
  <c r="J33" i="4"/>
  <c r="I33" i="4"/>
  <c r="H33" i="4"/>
  <c r="G33" i="4"/>
  <c r="F33" i="4"/>
  <c r="E33" i="4"/>
  <c r="K33" i="4" s="1"/>
  <c r="D33" i="4"/>
  <c r="C33" i="4"/>
  <c r="L33" i="4" s="1"/>
  <c r="K32" i="4"/>
  <c r="L32" i="4" s="1"/>
  <c r="K31" i="4"/>
  <c r="L31" i="4" s="1"/>
  <c r="K30" i="4"/>
  <c r="J30" i="4"/>
  <c r="I30" i="4"/>
  <c r="H30" i="4"/>
  <c r="G30" i="4"/>
  <c r="F30" i="4"/>
  <c r="E30" i="4"/>
  <c r="D30" i="4"/>
  <c r="C30" i="4"/>
  <c r="K29" i="4"/>
  <c r="L29" i="4" s="1"/>
  <c r="K28" i="4"/>
  <c r="L28" i="4" s="1"/>
  <c r="K27" i="4"/>
  <c r="L27" i="4" s="1"/>
  <c r="K26" i="4"/>
  <c r="J26" i="4"/>
  <c r="I26" i="4"/>
  <c r="H26" i="4"/>
  <c r="G26" i="4"/>
  <c r="F26" i="4"/>
  <c r="E26" i="4"/>
  <c r="D26" i="4"/>
  <c r="C26" i="4"/>
  <c r="C25" i="4" s="1"/>
  <c r="J25" i="4"/>
  <c r="H25" i="4"/>
  <c r="G25" i="4"/>
  <c r="F25" i="4"/>
  <c r="E25" i="4"/>
  <c r="D25" i="4"/>
  <c r="K24" i="4"/>
  <c r="L24" i="4" s="1"/>
  <c r="J23" i="4"/>
  <c r="I23" i="4"/>
  <c r="K23" i="4" s="1"/>
  <c r="H23" i="4"/>
  <c r="G23" i="4"/>
  <c r="F23" i="4"/>
  <c r="E23" i="4"/>
  <c r="D23" i="4"/>
  <c r="C23" i="4"/>
  <c r="K22" i="4"/>
  <c r="L22" i="4" s="1"/>
  <c r="K21" i="4"/>
  <c r="L21" i="4" s="1"/>
  <c r="J20" i="4"/>
  <c r="I20" i="4"/>
  <c r="H20" i="4"/>
  <c r="G20" i="4"/>
  <c r="K20" i="4" s="1"/>
  <c r="F20" i="4"/>
  <c r="E20" i="4"/>
  <c r="D20" i="4"/>
  <c r="C20" i="4"/>
  <c r="L20" i="4" s="1"/>
  <c r="K19" i="4"/>
  <c r="L19" i="4" s="1"/>
  <c r="K18" i="4"/>
  <c r="J18" i="4"/>
  <c r="I18" i="4"/>
  <c r="H18" i="4"/>
  <c r="G18" i="4"/>
  <c r="F18" i="4"/>
  <c r="E18" i="4"/>
  <c r="D18" i="4"/>
  <c r="C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J11" i="4"/>
  <c r="I11" i="4"/>
  <c r="K11" i="4" s="1"/>
  <c r="H11" i="4"/>
  <c r="G11" i="4"/>
  <c r="F11" i="4"/>
  <c r="E11" i="4"/>
  <c r="D11" i="4"/>
  <c r="C11" i="4"/>
  <c r="L11" i="4" s="1"/>
  <c r="K10" i="4"/>
  <c r="L10" i="4" s="1"/>
  <c r="J9" i="4"/>
  <c r="I9" i="4"/>
  <c r="H9" i="4"/>
  <c r="G9" i="4"/>
  <c r="G6" i="4" s="1"/>
  <c r="G5" i="4" s="1"/>
  <c r="G53" i="4" s="1"/>
  <c r="F9" i="4"/>
  <c r="E9" i="4"/>
  <c r="K9" i="4" s="1"/>
  <c r="D9" i="4"/>
  <c r="C9" i="4"/>
  <c r="K8" i="4"/>
  <c r="L8" i="4" s="1"/>
  <c r="J7" i="4"/>
  <c r="I7" i="4"/>
  <c r="I6" i="4" s="1"/>
  <c r="H7" i="4"/>
  <c r="G7" i="4"/>
  <c r="F7" i="4"/>
  <c r="F6" i="4" s="1"/>
  <c r="F5" i="4" s="1"/>
  <c r="F53" i="4" s="1"/>
  <c r="E7" i="4"/>
  <c r="D7" i="4"/>
  <c r="C7" i="4"/>
  <c r="J6" i="4"/>
  <c r="H6" i="4"/>
  <c r="H5" i="4" s="1"/>
  <c r="H53" i="4" s="1"/>
  <c r="D6" i="4"/>
  <c r="C6" i="4"/>
  <c r="J5" i="4"/>
  <c r="J53" i="4" s="1"/>
  <c r="D5" i="4"/>
  <c r="D53" i="4" s="1"/>
  <c r="L7" i="4" l="1"/>
  <c r="L9" i="4"/>
  <c r="L30" i="4"/>
  <c r="L45" i="4"/>
  <c r="C5" i="4"/>
  <c r="L23" i="4"/>
  <c r="L39" i="4"/>
  <c r="K44" i="4"/>
  <c r="L44" i="4" s="1"/>
  <c r="L26" i="4"/>
  <c r="E6" i="4"/>
  <c r="I25" i="4"/>
  <c r="I5" i="4" s="1"/>
  <c r="I53" i="4" s="1"/>
  <c r="K7" i="4"/>
  <c r="E44" i="4"/>
  <c r="I5" i="2"/>
  <c r="I6" i="2"/>
  <c r="I7" i="2"/>
  <c r="I8" i="2"/>
  <c r="I9" i="2"/>
  <c r="I10" i="2"/>
  <c r="I11" i="2"/>
  <c r="J11" i="2" s="1"/>
  <c r="I12" i="2"/>
  <c r="I14" i="2"/>
  <c r="I16" i="2"/>
  <c r="I17" i="2"/>
  <c r="I19" i="2"/>
  <c r="I20" i="2"/>
  <c r="I21" i="2"/>
  <c r="I22" i="2"/>
  <c r="I23" i="2"/>
  <c r="I25" i="2"/>
  <c r="I26" i="2"/>
  <c r="I27" i="2"/>
  <c r="I28" i="2"/>
  <c r="I30" i="2"/>
  <c r="I31" i="2"/>
  <c r="I32" i="2"/>
  <c r="I33" i="2"/>
  <c r="I34" i="2"/>
  <c r="I36" i="2"/>
  <c r="I37" i="2"/>
  <c r="I39" i="2"/>
  <c r="I40" i="2"/>
  <c r="I41" i="2"/>
  <c r="I43" i="2"/>
  <c r="K6" i="4" l="1"/>
  <c r="L6" i="4" s="1"/>
  <c r="E5" i="4"/>
  <c r="K25" i="4"/>
  <c r="L25" i="4" s="1"/>
  <c r="C53" i="4"/>
  <c r="E53" i="4" l="1"/>
  <c r="K53" i="4" s="1"/>
  <c r="L53" i="4" s="1"/>
  <c r="K5" i="4"/>
  <c r="L5" i="4" s="1"/>
  <c r="H35" i="2" l="1"/>
  <c r="J5" i="2"/>
  <c r="J6" i="2"/>
  <c r="J7" i="2"/>
  <c r="J8" i="2"/>
  <c r="J9" i="2"/>
  <c r="J10" i="2"/>
  <c r="J12" i="2"/>
  <c r="J14" i="2"/>
  <c r="J16" i="2"/>
  <c r="J17" i="2"/>
  <c r="J19" i="2"/>
  <c r="J20" i="2"/>
  <c r="J21" i="2"/>
  <c r="J22" i="2"/>
  <c r="J23" i="2"/>
  <c r="J25" i="2"/>
  <c r="J26" i="2"/>
  <c r="J27" i="2"/>
  <c r="J28" i="2"/>
  <c r="J30" i="2"/>
  <c r="J31" i="2"/>
  <c r="J32" i="2"/>
  <c r="J33" i="2"/>
  <c r="J34" i="2"/>
  <c r="J36" i="2"/>
  <c r="J37" i="2"/>
  <c r="J39" i="2"/>
  <c r="J40" i="2"/>
  <c r="J41" i="2"/>
  <c r="J43" i="2"/>
  <c r="D42" i="2"/>
  <c r="E42" i="2"/>
  <c r="F42" i="2"/>
  <c r="G42" i="2"/>
  <c r="H42" i="2"/>
  <c r="C42" i="2"/>
  <c r="D13" i="2"/>
  <c r="E13" i="2"/>
  <c r="F13" i="2"/>
  <c r="G13" i="2"/>
  <c r="H13" i="2"/>
  <c r="C13" i="2"/>
  <c r="H38" i="2"/>
  <c r="H29" i="2"/>
  <c r="H24" i="2"/>
  <c r="H18" i="2"/>
  <c r="H15" i="2"/>
  <c r="H4" i="2"/>
  <c r="I42" i="2" l="1"/>
  <c r="I13" i="2"/>
  <c r="H44" i="2"/>
  <c r="G38" i="2" l="1"/>
  <c r="F38" i="2"/>
  <c r="E38" i="2"/>
  <c r="D38" i="2"/>
  <c r="C38" i="2"/>
  <c r="G35" i="2"/>
  <c r="F35" i="2"/>
  <c r="E35" i="2"/>
  <c r="D35" i="2"/>
  <c r="C35" i="2"/>
  <c r="G29" i="2"/>
  <c r="F29" i="2"/>
  <c r="E29" i="2"/>
  <c r="D29" i="2"/>
  <c r="C29" i="2"/>
  <c r="G24" i="2"/>
  <c r="F24" i="2"/>
  <c r="E24" i="2"/>
  <c r="D24" i="2"/>
  <c r="C24" i="2"/>
  <c r="G18" i="2"/>
  <c r="F18" i="2"/>
  <c r="E18" i="2"/>
  <c r="D18" i="2"/>
  <c r="C18" i="2"/>
  <c r="G15" i="2"/>
  <c r="F15" i="2"/>
  <c r="E15" i="2"/>
  <c r="D15" i="2"/>
  <c r="C15" i="2"/>
  <c r="G4" i="2"/>
  <c r="F4" i="2"/>
  <c r="E4" i="2"/>
  <c r="D4" i="2"/>
  <c r="C4" i="2"/>
  <c r="I35" i="2" l="1"/>
  <c r="J35" i="2" s="1"/>
  <c r="I29" i="2"/>
  <c r="J29" i="2" s="1"/>
  <c r="I18" i="2"/>
  <c r="J18" i="2" s="1"/>
  <c r="I15" i="2"/>
  <c r="J15" i="2" s="1"/>
  <c r="I38" i="2"/>
  <c r="J38" i="2" s="1"/>
  <c r="I24" i="2"/>
  <c r="J24" i="2" s="1"/>
  <c r="I4" i="2"/>
  <c r="F44" i="2"/>
  <c r="E44" i="2"/>
  <c r="D44" i="2"/>
  <c r="G44" i="2"/>
  <c r="C44" i="2"/>
  <c r="J42" i="2"/>
  <c r="J13" i="2"/>
  <c r="I44" i="2" l="1"/>
  <c r="J4" i="2"/>
  <c r="J44" i="2" s="1"/>
</calcChain>
</file>

<file path=xl/sharedStrings.xml><?xml version="1.0" encoding="utf-8"?>
<sst xmlns="http://schemas.openxmlformats.org/spreadsheetml/2006/main" count="191" uniqueCount="189">
  <si>
    <t>в тыс. рублей</t>
  </si>
  <si>
    <t>Код бюджетной классификации</t>
  </si>
  <si>
    <t>Наименование доходов</t>
  </si>
  <si>
    <t>Итого изменений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</si>
  <si>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</si>
  <si>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</si>
  <si>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</si>
  <si>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</si>
  <si>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</si>
  <si>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БЕЗВОЗМЕЗДНЫЕ ПОСТУПЛЕНИЯ</t>
  </si>
  <si>
    <t>Иные межбюджетные трансферты</t>
  </si>
  <si>
    <t>ГОСУДАРСТВЕННАЯ ПОШЛИНА</t>
  </si>
  <si>
    <t>ДОХОДЫ ОТ ПРОДАЖИ МАТЕРИАЛЬНЫХ И НЕМАТЕРИАЛЬНЫХ АКТИВОВ</t>
  </si>
  <si>
    <t>ШТРАФЫ, САНКЦИИ, ВОЗМЕЩЕНИЕ УЩЕРБА</t>
  </si>
  <si>
    <t>ПРОЧИЕ БЕЗВОЗМЕЗДНЫЕ ПОСТУПЛЕНИЯ</t>
  </si>
  <si>
    <t>ПРОЧИЕ НЕНАЛОГОВЫЕ ДОХОДЫ</t>
  </si>
  <si>
    <t xml:space="preserve">0100 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</si>
  <si>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</si>
  <si>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</si>
  <si>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</si>
  <si>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</si>
  <si>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</si>
  <si>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</si>
  <si>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</si>
  <si>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</si>
  <si>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</si>
  <si>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</si>
  <si>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</si>
  <si>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</si>
  <si>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</si>
  <si>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</si>
  <si>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</si>
  <si>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</si>
  <si>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</si>
  <si>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</si>
  <si>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</si>
  <si>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</si>
  <si>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</si>
  <si>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</si>
  <si>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</si>
  <si>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</si>
  <si>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0310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</si>
  <si>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</si>
  <si>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</si>
  <si>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</si>
  <si>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</si>
  <si>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</si>
  <si>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</si>
  <si>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</si>
  <si>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</si>
  <si>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</si>
  <si>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</si>
  <si>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</si>
  <si>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</si>
  <si>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</si>
  <si>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</si>
  <si>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</si>
  <si>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</si>
  <si>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</si>
  <si>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</si>
  <si>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</si>
  <si>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</si>
  <si>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</si>
  <si>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</si>
  <si>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</si>
  <si>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</si>
  <si>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</si>
  <si>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</si>
  <si>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</si>
  <si>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</si>
  <si>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</si>
  <si>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</si>
  <si>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</si>
  <si>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</si>
  <si>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</si>
  <si>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</si>
  <si>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</si>
  <si>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</si>
  <si>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</si>
  <si>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</si>
  <si>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</si>
  <si>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</si>
  <si>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</si>
  <si>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</si>
  <si>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</si>
  <si>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</si>
  <si>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</si>
  <si>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</si>
  <si>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</si>
  <si>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</si>
  <si>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</si>
  <si>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</si>
  <si>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</si>
  <si>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</si>
  <si>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ИТОГО РАСХОДОВ</t>
  </si>
  <si>
    <t>1 00 00000 00 0000 000</t>
  </si>
  <si>
    <t>НАЛОГОВЫЕ  ДОХОДЫ</t>
  </si>
  <si>
    <t>1 01 00000 00 0000 000</t>
  </si>
  <si>
    <t>1 01 02000 01 0000 110</t>
  </si>
  <si>
    <t>1 03 00000 00 0000 000</t>
  </si>
  <si>
    <t>1 03 02000 01 0000 110</t>
  </si>
  <si>
    <t>Акцизы</t>
  </si>
  <si>
    <t>1 05 00000 00 0000 000</t>
  </si>
  <si>
    <t>Единый сельскохозяйственный налог</t>
  </si>
  <si>
    <t>Патент</t>
  </si>
  <si>
    <t>Государственная пошлина по делам, рассматриваемым в судах общей юрисдикции, мировыми судьями</t>
  </si>
  <si>
    <t>НЕНАЛОГОВЫЕ ДОХОДЫ</t>
  </si>
  <si>
    <t>1 11 00000 00 0000 000</t>
  </si>
  <si>
    <t>ДОХОДЫ ОТ ИСПОЛЬЗОВАНИЯ ИМУЩЕСТВА</t>
  </si>
  <si>
    <t>Аренда земли</t>
  </si>
  <si>
    <t>1 12 00000 00 0000 000</t>
  </si>
  <si>
    <t>ПЛАТЕЖИ ПРИ ПОЛЬЗОВАНИИ ПРИРОДНЫМИ РЕСУРСАМИ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</si>
  <si>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</si>
  <si>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</si>
  <si>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</si>
  <si>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</si>
  <si>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</si>
  <si>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1 14 00000 00 0000 000</t>
  </si>
  <si>
    <t>1 14 02000 00 0000 000</t>
  </si>
  <si>
    <t>Реализация муниципального имущества</t>
  </si>
  <si>
    <t>Продажа земельных участков</t>
  </si>
  <si>
    <t>1 16 00000 00 0000 000</t>
  </si>
  <si>
    <t>1 16 01000 01 0000 140</t>
  </si>
  <si>
    <t>Административные штрафы</t>
  </si>
  <si>
    <t>2 00 00000 00 0000 000</t>
  </si>
  <si>
    <t>2 02 00000 00 0000 000</t>
  </si>
  <si>
    <t>БЕЗВОЗМЕЗДНЫЕ ПОСТУПЛЕНИЯ ОТ ДРУГИХ БЮДЖЕТОВ БЮДЖЕТНОЙ СИСТЕМЫ РФ</t>
  </si>
  <si>
    <t>2 02 10000 00 0000 150</t>
  </si>
  <si>
    <t>Дотации</t>
  </si>
  <si>
    <t>2 02 20000 00 0000 150</t>
  </si>
  <si>
    <t>Субсидии</t>
  </si>
  <si>
    <t>2 02 30000 00 0000 150</t>
  </si>
  <si>
    <t>Субвенции</t>
  </si>
  <si>
    <t>2 02 40000 00 0000 150</t>
  </si>
  <si>
    <t>2 07 00000 00 0000 000</t>
  </si>
  <si>
    <t>2 19 00000 00 0000 000</t>
  </si>
  <si>
    <t>ВОЗВРАТ ПРОЧИХ ОТСТАТКОВ СУБСИДИЙ, СУБВЕНЦИЙ И ИНЫХ МЕЖБЮДЖЕТНЫХ ТРАНСФЕРТОВ</t>
  </si>
  <si>
    <t>ВСЕГО ДОХОДОВ</t>
  </si>
  <si>
    <t>1 05 01011 01 0000 110</t>
  </si>
  <si>
    <t>Упрощенная система налогообложения (доходы)</t>
  </si>
  <si>
    <t>1 05 01021 01 0000 110</t>
  </si>
  <si>
    <t>Упрощенная система налогообложения (доходы-расходы)</t>
  </si>
  <si>
    <t>2 18 00000 00 0000 150</t>
  </si>
  <si>
    <t>ДОХОДЫ БЮДЖЕТОВ МУНИЦИПАЛЬНЫХ РАЙОНОВ ОТ ВОЗВРАТА ОСТАТКОВ СУБСИДИЙ, СУБВЕНЦИЙ И ИНЫХ МЕЖБЮДЖЕТНЫХ ТРАСФЕРТОВ</t>
  </si>
  <si>
    <t>Сведения о внесенных изменениях в Нормативный правовой акт о бюджете в части доходов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</si>
  <si>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</si>
  <si>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</si>
  <si>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Код 
раздела/
подраздела</t>
  </si>
  <si>
    <t>Наименование</t>
  </si>
  <si>
    <t>1 05 03010 01 0000 110</t>
  </si>
  <si>
    <t>1 05 04060 02 0000 110</t>
  </si>
  <si>
    <t>1 06 01000 00 0000 110</t>
  </si>
  <si>
    <t>НАЛОГ НА ИМУЩЕСТВО ФИЗИЧЕСКИХ ЛИЦ</t>
  </si>
  <si>
    <t>1 06 01020 14 0000 110</t>
  </si>
  <si>
    <t>Налог на имущество физических лиц</t>
  </si>
  <si>
    <t>1 06 06000 00 0000 110</t>
  </si>
  <si>
    <t>ЗЕМЕЛЬНЫЙ НАЛОГ</t>
  </si>
  <si>
    <t>1 06 06032 14 0000 110</t>
  </si>
  <si>
    <t>Земельный налог с организаций</t>
  </si>
  <si>
    <t>1 06 06042 14 0000 110</t>
  </si>
  <si>
    <t>Земельный налог с физических лиц</t>
  </si>
  <si>
    <t>1 08 00000 00 0000 000</t>
  </si>
  <si>
    <t>1 08 03010 01 0000 110</t>
  </si>
  <si>
    <t>1 11 05012 14 0000 120</t>
  </si>
  <si>
    <t>1 11 09044 14 0000 120</t>
  </si>
  <si>
    <t>Аренда имущества</t>
  </si>
  <si>
    <t>1 11 09080 14 0000 120</t>
  </si>
  <si>
    <t>Размещение НТО</t>
  </si>
  <si>
    <t>1 12 01000 01 0000 120</t>
  </si>
  <si>
    <t>1 12 04042 14 0000 120</t>
  </si>
  <si>
    <t>Плата за использование лесов</t>
  </si>
  <si>
    <t>1 14 06012 14 0000 430</t>
  </si>
  <si>
    <t>1 14 06312 14 0000 430</t>
  </si>
  <si>
    <t>Плата за увеличение площади земельных участков</t>
  </si>
  <si>
    <t>Сведения о внесенных изменениях в НПА о бюджетеХасанского муниципального округа в части расходов (по разделам и подразделам
классификации расходов бюджетов) за 2024 год</t>
  </si>
  <si>
    <t>План по НПА о бюджете
 от 08.12.2023
№87-НПА (первоначальный)</t>
  </si>
  <si>
    <t>Изменения, внесенные НПА
 от 28.02.2024
 №93-НПА
(уточнение 1)</t>
  </si>
  <si>
    <t>Изменения, внесенные НПА 
от 25.04.2024                  
 № 98-НПА
(уточнение 2)</t>
  </si>
  <si>
    <t>Изменения, внесенные НПА 
от 26.07.2024                 
№115-НПА
(уточнение 3)</t>
  </si>
  <si>
    <t>Изменения, внесенные НПА 
от 28.11.2024           
№120-НПА
(уточнение 4)</t>
  </si>
  <si>
    <t>Изменения, внесенные НПА 
от 26.12.2024             
№126-НПА
(уточнение 5)</t>
  </si>
  <si>
    <t>План по НПА о бюджете от 08.12.2023
 № 87-НПА (первоначальный)</t>
  </si>
  <si>
    <t>Изменения, внесенные в НПА                  от 28.02.2024    № 93-НПА
(уточнение 1)</t>
  </si>
  <si>
    <t>План по НПА о бюджете               от 08.12.2023       № 87-НПА
в редакции НПА  от 26.12.2024       № 126-НПА (уточненный)</t>
  </si>
  <si>
    <t>План по НПА о бюджете от 08.12.2023 № 87-НПА
в редакции НПА от 26.12.2024
  №126- НПА (уточненный)</t>
  </si>
  <si>
    <t>Изменения, внесенные в НПА                 от 25.04.2024    № 98-НПА
(уточнение 2)</t>
  </si>
  <si>
    <t>Изменения, внесенные в НПА                 от 26.07.2024     № 115-НПА
(уточнение 3)</t>
  </si>
  <si>
    <t>Изменения, внесенные в НПА                 от 28.11.2024     № 120-НПА
(уточнение 4)</t>
  </si>
  <si>
    <t>Изменения, внесенные в НПА                 от 26.12.2024     № 126-НПА
(уточнение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</si>
</sst>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2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5" fillId="33" borderId="0"/>
    <xf numFmtId="0" fontId="23" fillId="8" borderId="9" applyNumberFormat="0" applyFont="0" applyAlignment="0" applyProtection="0"/>
    <xf numFmtId="0" fontId="23" fillId="8" borderId="9" applyNumberFormat="0" applyFont="0" applyAlignment="0" applyProtection="0"/>
    <xf numFmtId="0" fontId="23" fillId="8" borderId="9" applyNumberFormat="0" applyFont="0" applyAlignment="0" applyProtection="0"/>
    <xf numFmtId="0" fontId="24" fillId="33" borderId="0"/>
    <xf numFmtId="0" fontId="24" fillId="33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" fontId="26" fillId="0" borderId="11">
      <alignment horizontal="center" vertical="top" shrinkToFit="1"/>
    </xf>
    <xf numFmtId="4" fontId="27" fillId="34" borderId="11">
      <alignment horizontal="right" vertical="top" shrinkToFit="1"/>
    </xf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49" fontId="28" fillId="0" borderId="11" xfId="0" applyNumberFormat="1" applyFont="1" applyBorder="1" applyAlignment="1">
      <alignment horizontal="center" vertical="top" wrapText="1"/>
    </xf>
    <xf numFmtId="0" fontId="28" fillId="0" borderId="11" xfId="0" applyFont="1" applyBorder="1" applyAlignment="1">
      <alignment horizontal="justify" vertical="top" wrapText="1"/>
    </xf>
    <xf numFmtId="4" fontId="29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29" fillId="0" borderId="12" xfId="0" applyNumberFormat="1" applyFont="1" applyBorder="1" applyAlignment="1">
      <alignment vertical="top" wrapText="1"/>
    </xf>
    <xf numFmtId="49" fontId="30" fillId="0" borderId="11" xfId="0" applyNumberFormat="1" applyFont="1" applyBorder="1" applyAlignment="1">
      <alignment horizontal="center" vertical="top" wrapText="1"/>
    </xf>
    <xf numFmtId="0" fontId="30" fillId="0" borderId="11" xfId="0" applyFont="1" applyBorder="1" applyAlignment="1">
      <alignment horizontal="justify" vertical="top" wrapText="1"/>
    </xf>
    <xf numFmtId="4" fontId="31" fillId="0" borderId="1" xfId="0" applyNumberFormat="1" applyFont="1" applyBorder="1" applyAlignment="1">
      <alignment vertical="top" wrapText="1"/>
    </xf>
    <xf numFmtId="4" fontId="31" fillId="0" borderId="1" xfId="0" applyNumberFormat="1" applyFont="1" applyBorder="1" applyAlignment="1">
      <alignment vertical="top"/>
    </xf>
    <xf numFmtId="4" fontId="32" fillId="0" borderId="1" xfId="0" applyNumberFormat="1" applyFont="1" applyBorder="1" applyAlignment="1">
      <alignment vertical="top"/>
    </xf>
    <xf numFmtId="4" fontId="3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4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vertical="center" wrapText="1"/>
    </xf>
    <xf numFmtId="4" fontId="4" fillId="35" borderId="1" xfId="0" applyNumberFormat="1" applyFont="1" applyFill="1" applyBorder="1" applyAlignment="1">
      <alignment horizontal="right" vertical="center" wrapText="1"/>
    </xf>
    <xf numFmtId="0" fontId="4" fillId="36" borderId="1" xfId="0" applyFont="1" applyFill="1" applyBorder="1" applyAlignment="1">
      <alignment horizontal="center" vertical="center" wrapText="1"/>
    </xf>
    <xf numFmtId="0" fontId="4" fillId="36" borderId="1" xfId="0" applyFont="1" applyFill="1" applyBorder="1" applyAlignment="1">
      <alignment vertical="center" wrapText="1"/>
    </xf>
    <xf numFmtId="4" fontId="4" fillId="36" borderId="1" xfId="0" applyNumberFormat="1" applyFont="1" applyFill="1" applyBorder="1" applyAlignment="1">
      <alignment horizontal="right" vertical="center" wrapText="1"/>
    </xf>
    <xf numFmtId="0" fontId="4" fillId="37" borderId="1" xfId="0" applyFont="1" applyFill="1" applyBorder="1" applyAlignment="1">
      <alignment horizontal="center" vertical="center" wrapText="1"/>
    </xf>
    <xf numFmtId="0" fontId="4" fillId="37" borderId="1" xfId="0" applyFont="1" applyFill="1" applyBorder="1" applyAlignment="1">
      <alignment vertical="center" wrapText="1"/>
    </xf>
    <xf numFmtId="4" fontId="4" fillId="37" borderId="1" xfId="0" applyNumberFormat="1" applyFont="1" applyFill="1" applyBorder="1" applyAlignment="1">
      <alignment horizontal="righ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" fontId="31" fillId="0" borderId="12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92">
    <cellStyle name="20% — акцент1" xfId="17" builtinId="30" customBuiltin="1"/>
    <cellStyle name="20% - Акцент1 2" xfId="42" xr:uid="{00000000-0005-0000-0000-000001000000}"/>
    <cellStyle name="20% - Акцент1 3" xfId="43" xr:uid="{00000000-0005-0000-0000-000002000000}"/>
    <cellStyle name="20% - Акцент1 4" xfId="76" xr:uid="{00000000-0005-0000-0000-000003000000}"/>
    <cellStyle name="20% — акцент2" xfId="21" builtinId="34" customBuiltin="1"/>
    <cellStyle name="20% - Акцент2 2" xfId="44" xr:uid="{00000000-0005-0000-0000-000005000000}"/>
    <cellStyle name="20% - Акцент2 3" xfId="45" xr:uid="{00000000-0005-0000-0000-000006000000}"/>
    <cellStyle name="20% - Акцент2 4" xfId="78" xr:uid="{00000000-0005-0000-0000-000007000000}"/>
    <cellStyle name="20% — акцент3" xfId="25" builtinId="38" customBuiltin="1"/>
    <cellStyle name="20% - Акцент3 2" xfId="46" xr:uid="{00000000-0005-0000-0000-000009000000}"/>
    <cellStyle name="20% - Акцент3 3" xfId="47" xr:uid="{00000000-0005-0000-0000-00000A000000}"/>
    <cellStyle name="20% - Акцент3 4" xfId="80" xr:uid="{00000000-0005-0000-0000-00000B000000}"/>
    <cellStyle name="20% — акцент4" xfId="29" builtinId="42" customBuiltin="1"/>
    <cellStyle name="20% - Акцент4 2" xfId="48" xr:uid="{00000000-0005-0000-0000-00000D000000}"/>
    <cellStyle name="20% - Акцент4 3" xfId="49" xr:uid="{00000000-0005-0000-0000-00000E000000}"/>
    <cellStyle name="20% - Акцент4 4" xfId="82" xr:uid="{00000000-0005-0000-0000-00000F000000}"/>
    <cellStyle name="20% — акцент5" xfId="33" builtinId="46" customBuiltin="1"/>
    <cellStyle name="20% - Акцент5 2" xfId="50" xr:uid="{00000000-0005-0000-0000-000011000000}"/>
    <cellStyle name="20% - Акцент5 3" xfId="51" xr:uid="{00000000-0005-0000-0000-000012000000}"/>
    <cellStyle name="20% - Акцент5 4" xfId="84" xr:uid="{00000000-0005-0000-0000-000013000000}"/>
    <cellStyle name="20% — акцент6" xfId="37" builtinId="50" customBuiltin="1"/>
    <cellStyle name="20% - Акцент6 2" xfId="52" xr:uid="{00000000-0005-0000-0000-000015000000}"/>
    <cellStyle name="20% - Акцент6 3" xfId="53" xr:uid="{00000000-0005-0000-0000-000016000000}"/>
    <cellStyle name="20% - Акцент6 4" xfId="86" xr:uid="{00000000-0005-0000-0000-000017000000}"/>
    <cellStyle name="40% — акцент1" xfId="18" builtinId="31" customBuiltin="1"/>
    <cellStyle name="40% - Акцент1 2" xfId="54" xr:uid="{00000000-0005-0000-0000-000019000000}"/>
    <cellStyle name="40% - Акцент1 3" xfId="55" xr:uid="{00000000-0005-0000-0000-00001A000000}"/>
    <cellStyle name="40% - Акцент1 4" xfId="77" xr:uid="{00000000-0005-0000-0000-00001B000000}"/>
    <cellStyle name="40% — акцент2" xfId="22" builtinId="35" customBuiltin="1"/>
    <cellStyle name="40% - Акцент2 2" xfId="56" xr:uid="{00000000-0005-0000-0000-00001D000000}"/>
    <cellStyle name="40% - Акцент2 3" xfId="57" xr:uid="{00000000-0005-0000-0000-00001E000000}"/>
    <cellStyle name="40% - Акцент2 4" xfId="79" xr:uid="{00000000-0005-0000-0000-00001F000000}"/>
    <cellStyle name="40% — акцент3" xfId="26" builtinId="39" customBuiltin="1"/>
    <cellStyle name="40% - Акцент3 2" xfId="58" xr:uid="{00000000-0005-0000-0000-000021000000}"/>
    <cellStyle name="40% - Акцент3 3" xfId="59" xr:uid="{00000000-0005-0000-0000-000022000000}"/>
    <cellStyle name="40% - Акцент3 4" xfId="81" xr:uid="{00000000-0005-0000-0000-000023000000}"/>
    <cellStyle name="40% — акцент4" xfId="30" builtinId="43" customBuiltin="1"/>
    <cellStyle name="40% - Акцент4 2" xfId="60" xr:uid="{00000000-0005-0000-0000-000025000000}"/>
    <cellStyle name="40% - Акцент4 3" xfId="61" xr:uid="{00000000-0005-0000-0000-000026000000}"/>
    <cellStyle name="40% - Акцент4 4" xfId="83" xr:uid="{00000000-0005-0000-0000-000027000000}"/>
    <cellStyle name="40% — акцент5" xfId="34" builtinId="47" customBuiltin="1"/>
    <cellStyle name="40% - Акцент5 2" xfId="62" xr:uid="{00000000-0005-0000-0000-000029000000}"/>
    <cellStyle name="40% - Акцент5 3" xfId="63" xr:uid="{00000000-0005-0000-0000-00002A000000}"/>
    <cellStyle name="40% - Акцент5 4" xfId="85" xr:uid="{00000000-0005-0000-0000-00002B000000}"/>
    <cellStyle name="40% — акцент6" xfId="38" builtinId="51" customBuiltin="1"/>
    <cellStyle name="40% - Акцент6 2" xfId="64" xr:uid="{00000000-0005-0000-0000-00002D000000}"/>
    <cellStyle name="40% - Акцент6 3" xfId="65" xr:uid="{00000000-0005-0000-0000-00002E000000}"/>
    <cellStyle name="40% - Акцент6 4" xfId="87" xr:uid="{00000000-0005-0000-0000-00002F000000}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xl30" xfId="90" xr:uid="{00000000-0005-0000-0000-000036000000}"/>
    <cellStyle name="xl42" xfId="91" xr:uid="{00000000-0005-0000-0000-000037000000}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1" xr:uid="{00000000-0005-0000-0000-000047000000}"/>
    <cellStyle name="Нейтральный" xfId="7" builtinId="28" customBuiltin="1"/>
    <cellStyle name="Обычный" xfId="0" builtinId="0"/>
    <cellStyle name="Обычный 2" xfId="66" xr:uid="{00000000-0005-0000-0000-00004A000000}"/>
    <cellStyle name="Обычный 3" xfId="67" xr:uid="{00000000-0005-0000-0000-00004B000000}"/>
    <cellStyle name="Обычный 4" xfId="68" xr:uid="{00000000-0005-0000-0000-00004C000000}"/>
    <cellStyle name="Обычный 5" xfId="69" xr:uid="{00000000-0005-0000-0000-00004D000000}"/>
    <cellStyle name="Обычный 6" xfId="73" xr:uid="{00000000-0005-0000-0000-00004E000000}"/>
    <cellStyle name="Обычный 7" xfId="74" xr:uid="{00000000-0005-0000-0000-00004F000000}"/>
    <cellStyle name="Обычный 8" xfId="40" xr:uid="{00000000-0005-0000-0000-000050000000}"/>
    <cellStyle name="Плохой" xfId="6" builtinId="27" customBuiltin="1"/>
    <cellStyle name="Пояснение" xfId="14" builtinId="53" customBuiltin="1"/>
    <cellStyle name="Примечание 2" xfId="70" xr:uid="{00000000-0005-0000-0000-000053000000}"/>
    <cellStyle name="Примечание 3" xfId="71" xr:uid="{00000000-0005-0000-0000-000054000000}"/>
    <cellStyle name="Примечание 4" xfId="72" xr:uid="{00000000-0005-0000-0000-000055000000}"/>
    <cellStyle name="Примечание 5" xfId="75" xr:uid="{00000000-0005-0000-0000-000056000000}"/>
    <cellStyle name="Процентный 2" xfId="88" xr:uid="{00000000-0005-0000-0000-000057000000}"/>
    <cellStyle name="Связанная ячейка" xfId="11" builtinId="24" customBuiltin="1"/>
    <cellStyle name="Текст предупреждения" xfId="13" builtinId="11" customBuiltin="1"/>
    <cellStyle name="Финансовый 2" xfId="89" xr:uid="{00000000-0005-0000-0000-00005A000000}"/>
    <cellStyle name="Хороший" xfId="5" builtinId="26" customBuiltin="1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152C-6FEA-4082-A32F-02E87C51E662}">
  <dimension ref="A1:N53"/>
  <sheetViews>
    <sheetView tabSelected="1" workbookViewId="0">
      <selection activeCell="G18" sqref="G18"/>
    </sheetView>
  </sheetViews>
  <sheetFormatPr defaultRowHeight="15.75" x14ac:dyDescent="0.25"/>
  <cols>
    <col min="1" max="1" width="27" style="1" customWidth="1"/>
    <col min="2" max="2" width="39.85546875" style="1" customWidth="1"/>
    <col min="3" max="3" width="19" style="1" customWidth="1"/>
    <col min="4" max="4" width="17.7109375" style="1" customWidth="1"/>
    <col min="5" max="5" width="17.42578125" style="1" customWidth="1"/>
    <col min="6" max="8" width="18.28515625" style="1" customWidth="1"/>
    <col min="9" max="10" width="18.28515625" style="1" hidden="1" customWidth="1"/>
    <col min="11" max="11" width="18.28515625" style="1" customWidth="1"/>
    <col min="12" max="12" width="19.5703125" style="1" customWidth="1"/>
    <col min="13" max="13" width="9.140625" style="1"/>
    <col min="14" max="14" width="16.42578125" style="1" customWidth="1"/>
    <col min="15" max="16384" width="9.140625" style="1"/>
  </cols>
  <sheetData>
    <row r="1" spans="1:14" ht="19.5" customHeight="1" x14ac:dyDescent="0.25">
      <c r="A1" s="50" t="s">
        <v>144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4" x14ac:dyDescent="0.25">
      <c r="K2" s="2"/>
      <c r="L2" s="2" t="s">
        <v>0</v>
      </c>
    </row>
    <row r="3" spans="1:14" ht="153" customHeight="1" x14ac:dyDescent="0.25">
      <c r="A3" s="21" t="s">
        <v>1</v>
      </c>
      <c r="B3" s="21" t="s">
        <v>2</v>
      </c>
      <c r="C3" s="21" t="s">
        <v>181</v>
      </c>
      <c r="D3" s="21" t="s">
        <v>182</v>
      </c>
      <c r="E3" s="21" t="s">
        <v>185</v>
      </c>
      <c r="F3" s="21" t="s">
        <v>186</v>
      </c>
      <c r="G3" s="21" t="s">
        <v>187</v>
      </c>
      <c r="H3" s="21" t="s">
        <v>188</v>
      </c>
      <c r="I3" s="21"/>
      <c r="J3" s="21"/>
      <c r="K3" s="21" t="s">
        <v>3</v>
      </c>
      <c r="L3" s="21" t="s">
        <v>183</v>
      </c>
    </row>
    <row r="4" spans="1:14" s="23" customFormat="1" ht="21.75" customHeight="1" x14ac:dyDescent="0.25">
      <c r="A4" s="4">
        <v>1</v>
      </c>
      <c r="B4" s="4">
        <v>2</v>
      </c>
      <c r="C4" s="22">
        <v>3</v>
      </c>
      <c r="D4" s="22">
        <v>3</v>
      </c>
      <c r="E4" s="22">
        <v>4</v>
      </c>
      <c r="F4" s="22">
        <v>5</v>
      </c>
      <c r="G4" s="22">
        <v>6</v>
      </c>
      <c r="H4" s="22"/>
      <c r="I4" s="22"/>
      <c r="J4" s="22"/>
      <c r="K4" s="22">
        <v>7</v>
      </c>
      <c r="L4" s="22">
        <v>8</v>
      </c>
    </row>
    <row r="5" spans="1:14" s="3" customFormat="1" ht="31.5" x14ac:dyDescent="0.25">
      <c r="A5" s="39" t="s">
        <v>95</v>
      </c>
      <c r="B5" s="40" t="s">
        <v>4</v>
      </c>
      <c r="C5" s="41">
        <f t="shared" ref="C5:J5" si="0">C6+C25</f>
        <v>739881</v>
      </c>
      <c r="D5" s="41">
        <f t="shared" si="0"/>
        <v>88000</v>
      </c>
      <c r="E5" s="41">
        <f t="shared" si="0"/>
        <v>26500</v>
      </c>
      <c r="F5" s="41">
        <f t="shared" si="0"/>
        <v>26000</v>
      </c>
      <c r="G5" s="41">
        <f t="shared" si="0"/>
        <v>40713</v>
      </c>
      <c r="H5" s="41">
        <f t="shared" si="0"/>
        <v>8000</v>
      </c>
      <c r="I5" s="41">
        <f t="shared" si="0"/>
        <v>0</v>
      </c>
      <c r="J5" s="41">
        <f t="shared" si="0"/>
        <v>0</v>
      </c>
      <c r="K5" s="41">
        <f>D5+E5+F5+G5+H5+I5+J5</f>
        <v>189213</v>
      </c>
      <c r="L5" s="41">
        <f t="shared" ref="L5:L53" si="1">C5+K5</f>
        <v>929094</v>
      </c>
      <c r="N5" s="5"/>
    </row>
    <row r="6" spans="1:14" x14ac:dyDescent="0.25">
      <c r="A6" s="42"/>
      <c r="B6" s="43" t="s">
        <v>96</v>
      </c>
      <c r="C6" s="44">
        <f t="shared" ref="C6:J6" si="2">C7+C9+C11+C23+C18+C20</f>
        <v>585481</v>
      </c>
      <c r="D6" s="44">
        <f t="shared" si="2"/>
        <v>87000</v>
      </c>
      <c r="E6" s="44">
        <f>E7+E9+E11+E23+E18+E20</f>
        <v>700</v>
      </c>
      <c r="F6" s="44">
        <f t="shared" si="2"/>
        <v>0</v>
      </c>
      <c r="G6" s="44">
        <f t="shared" si="2"/>
        <v>-33667</v>
      </c>
      <c r="H6" s="44">
        <f t="shared" si="2"/>
        <v>7800</v>
      </c>
      <c r="I6" s="44">
        <f t="shared" si="2"/>
        <v>0</v>
      </c>
      <c r="J6" s="44">
        <f t="shared" si="2"/>
        <v>0</v>
      </c>
      <c r="K6" s="44">
        <f>D6+E6+F6+G6+H6+I6+J6</f>
        <v>61833</v>
      </c>
      <c r="L6" s="44">
        <f>C6+K6</f>
        <v>647314</v>
      </c>
    </row>
    <row r="7" spans="1:14" x14ac:dyDescent="0.25">
      <c r="A7" s="4" t="s">
        <v>97</v>
      </c>
      <c r="B7" s="27" t="s">
        <v>5</v>
      </c>
      <c r="C7" s="25">
        <f t="shared" ref="C7:J7" si="3">C8</f>
        <v>510134</v>
      </c>
      <c r="D7" s="25">
        <f t="shared" si="3"/>
        <v>80000</v>
      </c>
      <c r="E7" s="25">
        <f t="shared" si="3"/>
        <v>0</v>
      </c>
      <c r="F7" s="25">
        <f t="shared" si="3"/>
        <v>0</v>
      </c>
      <c r="G7" s="25">
        <f t="shared" si="3"/>
        <v>-40000</v>
      </c>
      <c r="H7" s="25">
        <f t="shared" si="3"/>
        <v>0</v>
      </c>
      <c r="I7" s="25">
        <f t="shared" si="3"/>
        <v>0</v>
      </c>
      <c r="J7" s="25">
        <f t="shared" si="3"/>
        <v>0</v>
      </c>
      <c r="K7" s="25">
        <f t="shared" ref="K7:K53" si="4">D7+E7+F7+G7+H7+I7+J7</f>
        <v>40000</v>
      </c>
      <c r="L7" s="25">
        <f t="shared" si="1"/>
        <v>550134</v>
      </c>
    </row>
    <row r="8" spans="1:14" s="3" customFormat="1" x14ac:dyDescent="0.25">
      <c r="A8" s="4" t="s">
        <v>98</v>
      </c>
      <c r="B8" s="28" t="s">
        <v>6</v>
      </c>
      <c r="C8" s="31">
        <v>510134</v>
      </c>
      <c r="D8" s="31">
        <v>80000</v>
      </c>
      <c r="E8" s="31">
        <v>0</v>
      </c>
      <c r="F8" s="31">
        <v>0</v>
      </c>
      <c r="G8" s="31">
        <v>-40000</v>
      </c>
      <c r="H8" s="31">
        <v>0</v>
      </c>
      <c r="I8" s="31"/>
      <c r="J8" s="31"/>
      <c r="K8" s="31">
        <f>D8+E8+F8+G8+H8+I8+J8</f>
        <v>40000</v>
      </c>
      <c r="L8" s="31">
        <f t="shared" si="1"/>
        <v>550134</v>
      </c>
    </row>
    <row r="9" spans="1:14" ht="63" x14ac:dyDescent="0.25">
      <c r="A9" s="20" t="s">
        <v>99</v>
      </c>
      <c r="B9" s="27" t="s">
        <v>7</v>
      </c>
      <c r="C9" s="25">
        <f t="shared" ref="C9:J9" si="5">C10</f>
        <v>19500</v>
      </c>
      <c r="D9" s="25">
        <f t="shared" si="5"/>
        <v>4000</v>
      </c>
      <c r="E9" s="25">
        <f t="shared" si="5"/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>D9+E9+F9+G9+H9+I9+J9</f>
        <v>4000</v>
      </c>
      <c r="L9" s="25">
        <f t="shared" si="1"/>
        <v>23500</v>
      </c>
    </row>
    <row r="10" spans="1:14" s="3" customFormat="1" ht="15.75" customHeight="1" x14ac:dyDescent="0.25">
      <c r="A10" s="4" t="s">
        <v>100</v>
      </c>
      <c r="B10" s="28" t="s">
        <v>101</v>
      </c>
      <c r="C10" s="31">
        <v>19500</v>
      </c>
      <c r="D10" s="31">
        <v>4000</v>
      </c>
      <c r="E10" s="31">
        <v>0</v>
      </c>
      <c r="F10" s="31">
        <v>0</v>
      </c>
      <c r="G10" s="31">
        <v>0</v>
      </c>
      <c r="H10" s="31">
        <v>0</v>
      </c>
      <c r="I10" s="31"/>
      <c r="J10" s="31"/>
      <c r="K10" s="31">
        <f t="shared" si="4"/>
        <v>4000</v>
      </c>
      <c r="L10" s="31">
        <f t="shared" si="1"/>
        <v>23500</v>
      </c>
    </row>
    <row r="11" spans="1:14" ht="31.5" x14ac:dyDescent="0.25">
      <c r="A11" s="20" t="s">
        <v>102</v>
      </c>
      <c r="B11" s="27" t="s">
        <v>8</v>
      </c>
      <c r="C11" s="25">
        <f t="shared" ref="C11:J11" si="6">C12+C13+C15+C14+C16+C17</f>
        <v>10707</v>
      </c>
      <c r="D11" s="25">
        <f t="shared" si="6"/>
        <v>0</v>
      </c>
      <c r="E11" s="25">
        <f t="shared" si="6"/>
        <v>700</v>
      </c>
      <c r="F11" s="25">
        <f t="shared" si="6"/>
        <v>0</v>
      </c>
      <c r="G11" s="25">
        <f t="shared" si="6"/>
        <v>1033</v>
      </c>
      <c r="H11" s="25">
        <f t="shared" si="6"/>
        <v>3000</v>
      </c>
      <c r="I11" s="25">
        <f t="shared" si="6"/>
        <v>0</v>
      </c>
      <c r="J11" s="25">
        <f t="shared" si="6"/>
        <v>0</v>
      </c>
      <c r="K11" s="25">
        <f>D11+E11+F11+G11+H11+I11+J11</f>
        <v>4733</v>
      </c>
      <c r="L11" s="25">
        <f>C11+K11</f>
        <v>15440</v>
      </c>
    </row>
    <row r="12" spans="1:14" s="3" customFormat="1" ht="31.5" x14ac:dyDescent="0.25">
      <c r="A12" s="4" t="s">
        <v>138</v>
      </c>
      <c r="B12" s="28" t="s">
        <v>139</v>
      </c>
      <c r="C12" s="31">
        <v>2200</v>
      </c>
      <c r="D12" s="31">
        <v>0</v>
      </c>
      <c r="E12" s="31">
        <v>0</v>
      </c>
      <c r="F12" s="31">
        <v>0</v>
      </c>
      <c r="G12" s="31">
        <v>60</v>
      </c>
      <c r="H12" s="31">
        <v>0</v>
      </c>
      <c r="I12" s="31"/>
      <c r="J12" s="31"/>
      <c r="K12" s="31">
        <f t="shared" si="4"/>
        <v>60</v>
      </c>
      <c r="L12" s="31">
        <f t="shared" si="1"/>
        <v>2260</v>
      </c>
    </row>
    <row r="13" spans="1:14" ht="31.5" x14ac:dyDescent="0.25">
      <c r="A13" s="4" t="s">
        <v>140</v>
      </c>
      <c r="B13" s="28" t="s">
        <v>141</v>
      </c>
      <c r="C13" s="31">
        <v>1000</v>
      </c>
      <c r="D13" s="31">
        <v>0</v>
      </c>
      <c r="E13" s="31">
        <v>0</v>
      </c>
      <c r="F13" s="31">
        <v>0</v>
      </c>
      <c r="G13" s="31">
        <v>260</v>
      </c>
      <c r="H13" s="31">
        <v>0</v>
      </c>
      <c r="I13" s="31"/>
      <c r="J13" s="31"/>
      <c r="K13" s="31">
        <f t="shared" si="4"/>
        <v>260</v>
      </c>
      <c r="L13" s="31">
        <f t="shared" si="1"/>
        <v>1260</v>
      </c>
    </row>
    <row r="14" spans="1:14" x14ac:dyDescent="0.25">
      <c r="A14" s="4" t="s">
        <v>149</v>
      </c>
      <c r="B14" s="28" t="s">
        <v>103</v>
      </c>
      <c r="C14" s="31">
        <v>7</v>
      </c>
      <c r="D14" s="31">
        <v>0</v>
      </c>
      <c r="E14" s="31">
        <v>700</v>
      </c>
      <c r="F14" s="31">
        <v>0</v>
      </c>
      <c r="G14" s="31">
        <v>713</v>
      </c>
      <c r="H14" s="31">
        <v>0</v>
      </c>
      <c r="I14" s="31"/>
      <c r="J14" s="31"/>
      <c r="K14" s="31">
        <f t="shared" si="4"/>
        <v>1413</v>
      </c>
      <c r="L14" s="31">
        <f t="shared" si="1"/>
        <v>1420</v>
      </c>
    </row>
    <row r="15" spans="1:14" x14ac:dyDescent="0.25">
      <c r="A15" s="4" t="s">
        <v>150</v>
      </c>
      <c r="B15" s="28" t="s">
        <v>104</v>
      </c>
      <c r="C15" s="31">
        <v>7500</v>
      </c>
      <c r="D15" s="31">
        <v>0</v>
      </c>
      <c r="E15" s="31">
        <v>0</v>
      </c>
      <c r="F15" s="31">
        <v>0</v>
      </c>
      <c r="G15" s="31">
        <v>0</v>
      </c>
      <c r="H15" s="31">
        <v>3000</v>
      </c>
      <c r="I15" s="31"/>
      <c r="J15" s="31"/>
      <c r="K15" s="31">
        <f t="shared" si="4"/>
        <v>3000</v>
      </c>
      <c r="L15" s="31">
        <f t="shared" si="1"/>
        <v>10500</v>
      </c>
    </row>
    <row r="16" spans="1:14" hidden="1" x14ac:dyDescent="0.25">
      <c r="A16" s="4"/>
      <c r="B16" s="28"/>
      <c r="C16" s="31"/>
      <c r="D16" s="31"/>
      <c r="E16" s="31"/>
      <c r="F16" s="31"/>
      <c r="G16" s="31"/>
      <c r="H16" s="31"/>
      <c r="I16" s="31"/>
      <c r="J16" s="31"/>
      <c r="K16" s="31">
        <f t="shared" si="4"/>
        <v>0</v>
      </c>
      <c r="L16" s="31">
        <f t="shared" si="1"/>
        <v>0</v>
      </c>
    </row>
    <row r="17" spans="1:12" hidden="1" x14ac:dyDescent="0.25">
      <c r="A17" s="4"/>
      <c r="B17" s="28"/>
      <c r="C17" s="31"/>
      <c r="D17" s="31"/>
      <c r="E17" s="31"/>
      <c r="F17" s="31"/>
      <c r="G17" s="31"/>
      <c r="H17" s="31"/>
      <c r="I17" s="31"/>
      <c r="J17" s="31"/>
      <c r="K17" s="31">
        <f t="shared" si="4"/>
        <v>0</v>
      </c>
      <c r="L17" s="31">
        <f t="shared" si="1"/>
        <v>0</v>
      </c>
    </row>
    <row r="18" spans="1:12" ht="31.5" x14ac:dyDescent="0.25">
      <c r="A18" s="20" t="s">
        <v>151</v>
      </c>
      <c r="B18" s="27" t="s">
        <v>152</v>
      </c>
      <c r="C18" s="25">
        <f t="shared" ref="C18:J18" si="7">C19</f>
        <v>8500</v>
      </c>
      <c r="D18" s="25">
        <f t="shared" si="7"/>
        <v>1000</v>
      </c>
      <c r="E18" s="25">
        <f t="shared" si="7"/>
        <v>0</v>
      </c>
      <c r="F18" s="25">
        <f t="shared" si="7"/>
        <v>0</v>
      </c>
      <c r="G18" s="25">
        <f t="shared" si="7"/>
        <v>0</v>
      </c>
      <c r="H18" s="25">
        <f t="shared" si="7"/>
        <v>3500</v>
      </c>
      <c r="I18" s="25">
        <f t="shared" si="7"/>
        <v>0</v>
      </c>
      <c r="J18" s="25">
        <f t="shared" si="7"/>
        <v>0</v>
      </c>
      <c r="K18" s="25">
        <f>D18+E18+F18+G18+H18+I18+J18</f>
        <v>4500</v>
      </c>
      <c r="L18" s="25">
        <f>C18+K18</f>
        <v>13000</v>
      </c>
    </row>
    <row r="19" spans="1:12" x14ac:dyDescent="0.25">
      <c r="A19" s="4" t="s">
        <v>153</v>
      </c>
      <c r="B19" s="28" t="s">
        <v>154</v>
      </c>
      <c r="C19" s="31">
        <v>8500</v>
      </c>
      <c r="D19" s="31">
        <v>1000</v>
      </c>
      <c r="E19" s="31">
        <v>0</v>
      </c>
      <c r="F19" s="31">
        <v>0</v>
      </c>
      <c r="G19" s="31">
        <v>0</v>
      </c>
      <c r="H19" s="31">
        <v>3500</v>
      </c>
      <c r="I19" s="31"/>
      <c r="J19" s="31"/>
      <c r="K19" s="31">
        <f t="shared" si="4"/>
        <v>4500</v>
      </c>
      <c r="L19" s="31">
        <f t="shared" si="1"/>
        <v>13000</v>
      </c>
    </row>
    <row r="20" spans="1:12" x14ac:dyDescent="0.25">
      <c r="A20" s="20" t="s">
        <v>155</v>
      </c>
      <c r="B20" s="27" t="s">
        <v>156</v>
      </c>
      <c r="C20" s="25">
        <f t="shared" ref="C20:J20" si="8">C21+C22</f>
        <v>31840</v>
      </c>
      <c r="D20" s="25">
        <f t="shared" si="8"/>
        <v>2000</v>
      </c>
      <c r="E20" s="25">
        <f t="shared" si="8"/>
        <v>0</v>
      </c>
      <c r="F20" s="25">
        <f t="shared" si="8"/>
        <v>0</v>
      </c>
      <c r="G20" s="25">
        <f t="shared" si="8"/>
        <v>2800</v>
      </c>
      <c r="H20" s="25">
        <f t="shared" si="8"/>
        <v>0</v>
      </c>
      <c r="I20" s="25">
        <f t="shared" si="8"/>
        <v>0</v>
      </c>
      <c r="J20" s="25">
        <f t="shared" si="8"/>
        <v>0</v>
      </c>
      <c r="K20" s="25">
        <f>D20+E20+F20+G20+H20+I20+J20</f>
        <v>4800</v>
      </c>
      <c r="L20" s="25">
        <f>C20+K20</f>
        <v>36640</v>
      </c>
    </row>
    <row r="21" spans="1:12" x14ac:dyDescent="0.25">
      <c r="A21" s="4" t="s">
        <v>157</v>
      </c>
      <c r="B21" s="28" t="s">
        <v>158</v>
      </c>
      <c r="C21" s="31">
        <v>23510</v>
      </c>
      <c r="D21" s="31">
        <v>0</v>
      </c>
      <c r="E21" s="31">
        <v>0</v>
      </c>
      <c r="F21" s="31">
        <v>0</v>
      </c>
      <c r="G21" s="31">
        <v>2800</v>
      </c>
      <c r="H21" s="31">
        <v>0</v>
      </c>
      <c r="I21" s="31"/>
      <c r="J21" s="31"/>
      <c r="K21" s="31">
        <f t="shared" si="4"/>
        <v>2800</v>
      </c>
      <c r="L21" s="31">
        <f t="shared" si="1"/>
        <v>26310</v>
      </c>
    </row>
    <row r="22" spans="1:12" x14ac:dyDescent="0.25">
      <c r="A22" s="4" t="s">
        <v>159</v>
      </c>
      <c r="B22" s="28" t="s">
        <v>160</v>
      </c>
      <c r="C22" s="31">
        <v>8330</v>
      </c>
      <c r="D22" s="31">
        <v>2000</v>
      </c>
      <c r="E22" s="31">
        <v>0</v>
      </c>
      <c r="F22" s="31">
        <v>0</v>
      </c>
      <c r="G22" s="31">
        <v>0</v>
      </c>
      <c r="H22" s="31">
        <v>0</v>
      </c>
      <c r="I22" s="31"/>
      <c r="J22" s="31"/>
      <c r="K22" s="31">
        <f t="shared" si="4"/>
        <v>2000</v>
      </c>
      <c r="L22" s="31">
        <f t="shared" si="1"/>
        <v>10330</v>
      </c>
    </row>
    <row r="23" spans="1:12" s="3" customFormat="1" x14ac:dyDescent="0.25">
      <c r="A23" s="20" t="s">
        <v>161</v>
      </c>
      <c r="B23" s="27" t="s">
        <v>11</v>
      </c>
      <c r="C23" s="25">
        <f t="shared" ref="C23:J23" si="9">C24</f>
        <v>4800</v>
      </c>
      <c r="D23" s="25">
        <f t="shared" si="9"/>
        <v>0</v>
      </c>
      <c r="E23" s="25">
        <f t="shared" si="9"/>
        <v>0</v>
      </c>
      <c r="F23" s="25">
        <f t="shared" si="9"/>
        <v>0</v>
      </c>
      <c r="G23" s="25">
        <f t="shared" si="9"/>
        <v>2500</v>
      </c>
      <c r="H23" s="25">
        <f t="shared" si="9"/>
        <v>1300</v>
      </c>
      <c r="I23" s="25">
        <f t="shared" si="9"/>
        <v>0</v>
      </c>
      <c r="J23" s="25">
        <f t="shared" si="9"/>
        <v>0</v>
      </c>
      <c r="K23" s="25">
        <f t="shared" si="4"/>
        <v>3800</v>
      </c>
      <c r="L23" s="25">
        <f t="shared" si="1"/>
        <v>8600</v>
      </c>
    </row>
    <row r="24" spans="1:12" ht="47.25" x14ac:dyDescent="0.25">
      <c r="A24" s="4" t="s">
        <v>162</v>
      </c>
      <c r="B24" s="28" t="s">
        <v>105</v>
      </c>
      <c r="C24" s="31">
        <v>4800</v>
      </c>
      <c r="D24" s="31">
        <v>0</v>
      </c>
      <c r="E24" s="31">
        <v>0</v>
      </c>
      <c r="F24" s="31">
        <v>0</v>
      </c>
      <c r="G24" s="31">
        <v>2500</v>
      </c>
      <c r="H24" s="31">
        <v>1300</v>
      </c>
      <c r="I24" s="31"/>
      <c r="J24" s="31"/>
      <c r="K24" s="31">
        <f t="shared" si="4"/>
        <v>3800</v>
      </c>
      <c r="L24" s="31">
        <f t="shared" si="1"/>
        <v>8600</v>
      </c>
    </row>
    <row r="25" spans="1:12" s="3" customFormat="1" x14ac:dyDescent="0.25">
      <c r="A25" s="42"/>
      <c r="B25" s="43" t="s">
        <v>106</v>
      </c>
      <c r="C25" s="44">
        <f t="shared" ref="C25:J25" si="10">C26+C30+C33+C35+C39+C41</f>
        <v>154400</v>
      </c>
      <c r="D25" s="44">
        <f t="shared" si="10"/>
        <v>1000</v>
      </c>
      <c r="E25" s="44">
        <f t="shared" si="10"/>
        <v>25800</v>
      </c>
      <c r="F25" s="44">
        <f t="shared" si="10"/>
        <v>26000</v>
      </c>
      <c r="G25" s="44">
        <f t="shared" si="10"/>
        <v>74380</v>
      </c>
      <c r="H25" s="44">
        <f t="shared" si="10"/>
        <v>200</v>
      </c>
      <c r="I25" s="44">
        <f t="shared" si="10"/>
        <v>0</v>
      </c>
      <c r="J25" s="44">
        <f t="shared" si="10"/>
        <v>0</v>
      </c>
      <c r="K25" s="44">
        <f t="shared" si="4"/>
        <v>127380</v>
      </c>
      <c r="L25" s="44">
        <f>C25+K25</f>
        <v>281780</v>
      </c>
    </row>
    <row r="26" spans="1:12" s="3" customFormat="1" ht="31.5" x14ac:dyDescent="0.25">
      <c r="A26" s="20" t="s">
        <v>107</v>
      </c>
      <c r="B26" s="27" t="s">
        <v>108</v>
      </c>
      <c r="C26" s="25">
        <f t="shared" ref="C26:H26" si="11">C27+C29+C28</f>
        <v>102700</v>
      </c>
      <c r="D26" s="25">
        <f t="shared" si="11"/>
        <v>1000</v>
      </c>
      <c r="E26" s="25">
        <f t="shared" si="11"/>
        <v>0</v>
      </c>
      <c r="F26" s="25">
        <f t="shared" si="11"/>
        <v>15000</v>
      </c>
      <c r="G26" s="25">
        <f t="shared" si="11"/>
        <v>62080</v>
      </c>
      <c r="H26" s="25">
        <f t="shared" si="11"/>
        <v>0</v>
      </c>
      <c r="I26" s="25">
        <f t="shared" ref="I26:J26" si="12">I27+I29</f>
        <v>0</v>
      </c>
      <c r="J26" s="25">
        <f t="shared" si="12"/>
        <v>0</v>
      </c>
      <c r="K26" s="25">
        <f>D26+E26+F26+G26+H26+I26+J26</f>
        <v>78080</v>
      </c>
      <c r="L26" s="25">
        <f>C26+K26</f>
        <v>180780</v>
      </c>
    </row>
    <row r="27" spans="1:12" x14ac:dyDescent="0.25">
      <c r="A27" s="4" t="s">
        <v>163</v>
      </c>
      <c r="B27" s="29" t="s">
        <v>109</v>
      </c>
      <c r="C27" s="31">
        <v>100200</v>
      </c>
      <c r="D27" s="31">
        <v>0</v>
      </c>
      <c r="E27" s="31">
        <v>0</v>
      </c>
      <c r="F27" s="31">
        <v>15000</v>
      </c>
      <c r="G27" s="31">
        <v>60000</v>
      </c>
      <c r="H27" s="31">
        <v>0</v>
      </c>
      <c r="I27" s="31"/>
      <c r="J27" s="31"/>
      <c r="K27" s="31">
        <f t="shared" si="4"/>
        <v>75000</v>
      </c>
      <c r="L27" s="31">
        <f t="shared" si="1"/>
        <v>175200</v>
      </c>
    </row>
    <row r="28" spans="1:12" x14ac:dyDescent="0.25">
      <c r="A28" s="4" t="s">
        <v>164</v>
      </c>
      <c r="B28" s="29" t="s">
        <v>165</v>
      </c>
      <c r="C28" s="31">
        <v>2500</v>
      </c>
      <c r="D28" s="31">
        <v>1000</v>
      </c>
      <c r="E28" s="31">
        <v>0</v>
      </c>
      <c r="F28" s="31">
        <v>0</v>
      </c>
      <c r="G28" s="31">
        <v>1800</v>
      </c>
      <c r="H28" s="31">
        <v>0</v>
      </c>
      <c r="I28" s="31"/>
      <c r="J28" s="31"/>
      <c r="K28" s="31">
        <f t="shared" si="4"/>
        <v>2800</v>
      </c>
      <c r="L28" s="31">
        <f t="shared" si="1"/>
        <v>5300</v>
      </c>
    </row>
    <row r="29" spans="1:12" x14ac:dyDescent="0.25">
      <c r="A29" s="4" t="s">
        <v>166</v>
      </c>
      <c r="B29" s="29" t="s">
        <v>167</v>
      </c>
      <c r="C29" s="31">
        <v>0</v>
      </c>
      <c r="D29" s="31">
        <v>0</v>
      </c>
      <c r="E29" s="31">
        <v>0</v>
      </c>
      <c r="F29" s="31">
        <v>0</v>
      </c>
      <c r="G29" s="31">
        <v>280</v>
      </c>
      <c r="H29" s="31">
        <v>0</v>
      </c>
      <c r="I29" s="31"/>
      <c r="J29" s="31"/>
      <c r="K29" s="31">
        <f t="shared" si="4"/>
        <v>280</v>
      </c>
      <c r="L29" s="31">
        <f t="shared" si="1"/>
        <v>280</v>
      </c>
    </row>
    <row r="30" spans="1:12" s="3" customFormat="1" ht="31.5" x14ac:dyDescent="0.25">
      <c r="A30" s="20" t="s">
        <v>110</v>
      </c>
      <c r="B30" s="30" t="s">
        <v>111</v>
      </c>
      <c r="C30" s="24">
        <f>C32+C31</f>
        <v>2100</v>
      </c>
      <c r="D30" s="25">
        <f t="shared" ref="D30:K30" si="13">D32+D31</f>
        <v>0</v>
      </c>
      <c r="E30" s="25">
        <f t="shared" si="13"/>
        <v>0</v>
      </c>
      <c r="F30" s="25">
        <f t="shared" si="13"/>
        <v>500</v>
      </c>
      <c r="G30" s="25">
        <f t="shared" si="13"/>
        <v>1000</v>
      </c>
      <c r="H30" s="25">
        <f t="shared" si="13"/>
        <v>0</v>
      </c>
      <c r="I30" s="25">
        <f t="shared" si="13"/>
        <v>0</v>
      </c>
      <c r="J30" s="46">
        <f t="shared" si="13"/>
        <v>0</v>
      </c>
      <c r="K30" s="25">
        <f t="shared" si="13"/>
        <v>1500</v>
      </c>
      <c r="L30" s="25">
        <f>L32+L31</f>
        <v>3600</v>
      </c>
    </row>
    <row r="31" spans="1:12" s="3" customFormat="1" ht="31.5" x14ac:dyDescent="0.25">
      <c r="A31" s="4" t="s">
        <v>168</v>
      </c>
      <c r="B31" s="29" t="s">
        <v>112</v>
      </c>
      <c r="C31" s="32">
        <v>1600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/>
      <c r="J31" s="31"/>
      <c r="K31" s="31">
        <f t="shared" ref="K31" si="14">D31+E31+F31+G31+H31+I31+J31</f>
        <v>0</v>
      </c>
      <c r="L31" s="31">
        <f t="shared" ref="L31" si="15">C31+K31</f>
        <v>1600</v>
      </c>
    </row>
    <row r="32" spans="1:12" x14ac:dyDescent="0.25">
      <c r="A32" s="4" t="s">
        <v>169</v>
      </c>
      <c r="B32" s="29" t="s">
        <v>170</v>
      </c>
      <c r="C32" s="32">
        <v>500</v>
      </c>
      <c r="D32" s="31">
        <v>0</v>
      </c>
      <c r="E32" s="31">
        <v>0</v>
      </c>
      <c r="F32" s="31">
        <v>500</v>
      </c>
      <c r="G32" s="31">
        <v>1000</v>
      </c>
      <c r="H32" s="31">
        <v>0</v>
      </c>
      <c r="I32" s="31"/>
      <c r="J32" s="31"/>
      <c r="K32" s="31">
        <f t="shared" si="4"/>
        <v>1500</v>
      </c>
      <c r="L32" s="31">
        <f t="shared" si="1"/>
        <v>2000</v>
      </c>
    </row>
    <row r="33" spans="1:12" s="3" customFormat="1" ht="63" x14ac:dyDescent="0.25">
      <c r="A33" s="20" t="s">
        <v>113</v>
      </c>
      <c r="B33" s="30" t="s">
        <v>114</v>
      </c>
      <c r="C33" s="24">
        <f t="shared" ref="C33:J33" si="16">C34</f>
        <v>800</v>
      </c>
      <c r="D33" s="25">
        <f t="shared" si="16"/>
        <v>0</v>
      </c>
      <c r="E33" s="25">
        <f t="shared" si="16"/>
        <v>500</v>
      </c>
      <c r="F33" s="25">
        <f t="shared" si="16"/>
        <v>0</v>
      </c>
      <c r="G33" s="25">
        <f t="shared" si="16"/>
        <v>0</v>
      </c>
      <c r="H33" s="25">
        <f t="shared" si="16"/>
        <v>0</v>
      </c>
      <c r="I33" s="25">
        <f t="shared" si="16"/>
        <v>0</v>
      </c>
      <c r="J33" s="25">
        <f t="shared" si="16"/>
        <v>0</v>
      </c>
      <c r="K33" s="25">
        <f t="shared" si="4"/>
        <v>500</v>
      </c>
      <c r="L33" s="25">
        <f t="shared" si="1"/>
        <v>1300</v>
      </c>
    </row>
    <row r="34" spans="1:12" ht="31.5" x14ac:dyDescent="0.25">
      <c r="A34" s="26" t="s">
        <v>115</v>
      </c>
      <c r="B34" s="28" t="s">
        <v>116</v>
      </c>
      <c r="C34" s="32">
        <v>800</v>
      </c>
      <c r="D34" s="31">
        <v>0</v>
      </c>
      <c r="E34" s="31">
        <v>500</v>
      </c>
      <c r="F34" s="45">
        <v>0</v>
      </c>
      <c r="G34" s="45">
        <v>0</v>
      </c>
      <c r="H34" s="31">
        <v>0</v>
      </c>
      <c r="I34" s="31"/>
      <c r="J34" s="31"/>
      <c r="K34" s="31">
        <f t="shared" si="4"/>
        <v>500</v>
      </c>
      <c r="L34" s="31">
        <f t="shared" si="1"/>
        <v>1300</v>
      </c>
    </row>
    <row r="35" spans="1:12" s="3" customFormat="1" ht="47.25" x14ac:dyDescent="0.25">
      <c r="A35" s="34" t="s">
        <v>117</v>
      </c>
      <c r="B35" s="27" t="s">
        <v>12</v>
      </c>
      <c r="C35" s="25">
        <f>C36+C38+C37</f>
        <v>45000</v>
      </c>
      <c r="D35" s="25">
        <f>D36+D38+D37</f>
        <v>0</v>
      </c>
      <c r="E35" s="25">
        <f>E36+E38+E37</f>
        <v>25300</v>
      </c>
      <c r="F35" s="25">
        <f t="shared" ref="F35:G35" si="17">F36+F38+F37</f>
        <v>10500</v>
      </c>
      <c r="G35" s="25">
        <f t="shared" si="17"/>
        <v>11300</v>
      </c>
      <c r="H35" s="25">
        <f>H36+H38+H37</f>
        <v>200</v>
      </c>
      <c r="I35" s="25">
        <f t="shared" ref="I35:J35" si="18">I36+I38+I37</f>
        <v>0</v>
      </c>
      <c r="J35" s="46">
        <f t="shared" si="18"/>
        <v>0</v>
      </c>
      <c r="K35" s="25">
        <f>D35+E35+F35+G35+H35+I35+J35</f>
        <v>47300</v>
      </c>
      <c r="L35" s="25">
        <f t="shared" si="1"/>
        <v>92300</v>
      </c>
    </row>
    <row r="36" spans="1:12" ht="31.5" x14ac:dyDescent="0.25">
      <c r="A36" s="26" t="s">
        <v>118</v>
      </c>
      <c r="B36" s="28" t="s">
        <v>119</v>
      </c>
      <c r="C36" s="31">
        <v>5000</v>
      </c>
      <c r="D36" s="31">
        <v>0</v>
      </c>
      <c r="E36" s="31">
        <v>0</v>
      </c>
      <c r="F36" s="31">
        <v>0</v>
      </c>
      <c r="G36" s="31">
        <v>-4500</v>
      </c>
      <c r="H36" s="31">
        <v>0</v>
      </c>
      <c r="I36" s="31"/>
      <c r="J36" s="45"/>
      <c r="K36" s="31">
        <f t="shared" si="4"/>
        <v>-4500</v>
      </c>
      <c r="L36" s="31">
        <f t="shared" si="1"/>
        <v>500</v>
      </c>
    </row>
    <row r="37" spans="1:12" x14ac:dyDescent="0.25">
      <c r="A37" s="26" t="s">
        <v>171</v>
      </c>
      <c r="B37" s="28" t="s">
        <v>120</v>
      </c>
      <c r="C37" s="31">
        <v>40000</v>
      </c>
      <c r="D37" s="31">
        <v>0</v>
      </c>
      <c r="E37" s="31">
        <v>25000</v>
      </c>
      <c r="F37" s="31">
        <v>10000</v>
      </c>
      <c r="G37" s="31">
        <v>15000</v>
      </c>
      <c r="H37" s="31">
        <v>0</v>
      </c>
      <c r="I37" s="31"/>
      <c r="J37" s="45"/>
      <c r="K37" s="31">
        <f>D37+E37+F37+G37+H37+I37+J37</f>
        <v>50000</v>
      </c>
      <c r="L37" s="31">
        <f>C37+K37</f>
        <v>90000</v>
      </c>
    </row>
    <row r="38" spans="1:12" ht="31.5" x14ac:dyDescent="0.25">
      <c r="A38" s="26" t="s">
        <v>172</v>
      </c>
      <c r="B38" s="28" t="s">
        <v>173</v>
      </c>
      <c r="C38" s="31">
        <v>0</v>
      </c>
      <c r="D38" s="31">
        <v>0</v>
      </c>
      <c r="E38" s="45">
        <v>300</v>
      </c>
      <c r="F38" s="31">
        <v>500</v>
      </c>
      <c r="G38" s="45">
        <v>800</v>
      </c>
      <c r="H38" s="31">
        <v>200</v>
      </c>
      <c r="I38" s="31"/>
      <c r="J38" s="45"/>
      <c r="K38" s="31">
        <f t="shared" si="4"/>
        <v>1800</v>
      </c>
      <c r="L38" s="31">
        <f t="shared" si="1"/>
        <v>1800</v>
      </c>
    </row>
    <row r="39" spans="1:12" s="3" customFormat="1" ht="31.5" x14ac:dyDescent="0.25">
      <c r="A39" s="34" t="s">
        <v>121</v>
      </c>
      <c r="B39" s="27" t="s">
        <v>13</v>
      </c>
      <c r="C39" s="25">
        <f t="shared" ref="C39:J39" si="19">C40</f>
        <v>3800</v>
      </c>
      <c r="D39" s="25">
        <f t="shared" si="19"/>
        <v>0</v>
      </c>
      <c r="E39" s="25">
        <f t="shared" si="19"/>
        <v>0</v>
      </c>
      <c r="F39" s="25">
        <f t="shared" si="19"/>
        <v>0</v>
      </c>
      <c r="G39" s="25">
        <f t="shared" si="19"/>
        <v>0</v>
      </c>
      <c r="H39" s="25">
        <f t="shared" si="19"/>
        <v>0</v>
      </c>
      <c r="I39" s="25">
        <f t="shared" si="19"/>
        <v>0</v>
      </c>
      <c r="J39" s="25">
        <f t="shared" si="19"/>
        <v>0</v>
      </c>
      <c r="K39" s="25">
        <f t="shared" si="4"/>
        <v>0</v>
      </c>
      <c r="L39" s="25">
        <f t="shared" si="1"/>
        <v>3800</v>
      </c>
    </row>
    <row r="40" spans="1:12" x14ac:dyDescent="0.25">
      <c r="A40" s="26" t="s">
        <v>122</v>
      </c>
      <c r="B40" s="28" t="s">
        <v>123</v>
      </c>
      <c r="C40" s="31">
        <v>3800</v>
      </c>
      <c r="D40" s="31">
        <v>0</v>
      </c>
      <c r="E40" s="31">
        <v>0</v>
      </c>
      <c r="F40" s="31"/>
      <c r="G40" s="31"/>
      <c r="H40" s="31">
        <v>0</v>
      </c>
      <c r="I40" s="31"/>
      <c r="J40" s="31"/>
      <c r="K40" s="31">
        <f t="shared" si="4"/>
        <v>0</v>
      </c>
      <c r="L40" s="31">
        <f t="shared" si="1"/>
        <v>3800</v>
      </c>
    </row>
    <row r="41" spans="1:12" s="3" customFormat="1" ht="31.5" hidden="1" x14ac:dyDescent="0.25">
      <c r="A41" s="34"/>
      <c r="B41" s="27" t="s">
        <v>15</v>
      </c>
      <c r="C41" s="25"/>
      <c r="D41" s="35"/>
      <c r="E41" s="25"/>
      <c r="F41" s="25"/>
      <c r="G41" s="25"/>
      <c r="H41" s="25"/>
      <c r="I41" s="25"/>
      <c r="J41" s="25"/>
      <c r="K41" s="25">
        <f t="shared" si="4"/>
        <v>0</v>
      </c>
      <c r="L41" s="25">
        <f t="shared" si="1"/>
        <v>0</v>
      </c>
    </row>
    <row r="42" spans="1:12" s="3" customFormat="1" hidden="1" x14ac:dyDescent="0.25">
      <c r="A42" s="26"/>
      <c r="B42" s="28"/>
      <c r="C42" s="31"/>
      <c r="D42" s="31"/>
      <c r="E42" s="31"/>
      <c r="F42" s="31"/>
      <c r="G42" s="31"/>
      <c r="H42" s="31"/>
      <c r="I42" s="31"/>
      <c r="J42" s="31"/>
      <c r="K42" s="31">
        <f t="shared" si="4"/>
        <v>0</v>
      </c>
      <c r="L42" s="31">
        <f t="shared" si="1"/>
        <v>0</v>
      </c>
    </row>
    <row r="43" spans="1:12" s="3" customFormat="1" ht="20.25" hidden="1" customHeight="1" x14ac:dyDescent="0.25">
      <c r="A43" s="4"/>
      <c r="B43" s="28"/>
      <c r="C43" s="31"/>
      <c r="D43" s="31"/>
      <c r="E43" s="31"/>
      <c r="F43" s="31"/>
      <c r="G43" s="31"/>
      <c r="H43" s="31"/>
      <c r="I43" s="31"/>
      <c r="J43" s="31"/>
      <c r="K43" s="31">
        <f t="shared" si="4"/>
        <v>0</v>
      </c>
      <c r="L43" s="31">
        <f t="shared" si="1"/>
        <v>0</v>
      </c>
    </row>
    <row r="44" spans="1:12" s="3" customFormat="1" ht="31.5" x14ac:dyDescent="0.25">
      <c r="A44" s="39" t="s">
        <v>124</v>
      </c>
      <c r="B44" s="40" t="s">
        <v>9</v>
      </c>
      <c r="C44" s="41">
        <f>C45+C50+C52</f>
        <v>732387.14</v>
      </c>
      <c r="D44" s="41">
        <f>D45+D50+D52+D51</f>
        <v>10154.620000000001</v>
      </c>
      <c r="E44" s="41">
        <f t="shared" ref="E44:J44" si="20">E45+E50+E52+E51</f>
        <v>166994.47999999998</v>
      </c>
      <c r="F44" s="41">
        <f t="shared" si="20"/>
        <v>-22589.900000000005</v>
      </c>
      <c r="G44" s="41">
        <f t="shared" si="20"/>
        <v>17344.47</v>
      </c>
      <c r="H44" s="41">
        <f t="shared" si="20"/>
        <v>-11990.65</v>
      </c>
      <c r="I44" s="41">
        <f t="shared" si="20"/>
        <v>0</v>
      </c>
      <c r="J44" s="41">
        <f t="shared" si="20"/>
        <v>0</v>
      </c>
      <c r="K44" s="41">
        <f t="shared" si="4"/>
        <v>159913.01999999999</v>
      </c>
      <c r="L44" s="41">
        <f t="shared" si="1"/>
        <v>892300.16</v>
      </c>
    </row>
    <row r="45" spans="1:12" ht="63" x14ac:dyDescent="0.25">
      <c r="A45" s="20" t="s">
        <v>125</v>
      </c>
      <c r="B45" s="27" t="s">
        <v>126</v>
      </c>
      <c r="C45" s="25">
        <f>C46+C47+C48+C49</f>
        <v>732387.14</v>
      </c>
      <c r="D45" s="25">
        <f>D46+D47+D48+D49</f>
        <v>10420.200000000001</v>
      </c>
      <c r="E45" s="25">
        <f t="shared" ref="E45:J45" si="21">E46+E47+E48+E49</f>
        <v>166994.47999999998</v>
      </c>
      <c r="F45" s="25">
        <f t="shared" si="21"/>
        <v>-22589.900000000005</v>
      </c>
      <c r="G45" s="25">
        <f t="shared" si="21"/>
        <v>17344.47</v>
      </c>
      <c r="H45" s="25">
        <f t="shared" si="21"/>
        <v>-11990.65</v>
      </c>
      <c r="I45" s="25">
        <f t="shared" si="21"/>
        <v>0</v>
      </c>
      <c r="J45" s="25">
        <f t="shared" si="21"/>
        <v>0</v>
      </c>
      <c r="K45" s="25">
        <f t="shared" si="4"/>
        <v>160178.6</v>
      </c>
      <c r="L45" s="25">
        <f t="shared" si="1"/>
        <v>892565.74</v>
      </c>
    </row>
    <row r="46" spans="1:12" x14ac:dyDescent="0.25">
      <c r="A46" s="4" t="s">
        <v>127</v>
      </c>
      <c r="B46" s="28" t="s">
        <v>128</v>
      </c>
      <c r="C46" s="31">
        <v>48852</v>
      </c>
      <c r="D46" s="31">
        <v>0</v>
      </c>
      <c r="E46" s="31">
        <v>14120.24</v>
      </c>
      <c r="F46" s="45">
        <v>19648.91</v>
      </c>
      <c r="G46" s="31">
        <v>0</v>
      </c>
      <c r="H46" s="31">
        <v>11833.32</v>
      </c>
      <c r="I46" s="31"/>
      <c r="J46" s="33"/>
      <c r="K46" s="31">
        <f t="shared" si="4"/>
        <v>45602.47</v>
      </c>
      <c r="L46" s="31">
        <f t="shared" si="1"/>
        <v>94454.47</v>
      </c>
    </row>
    <row r="47" spans="1:12" x14ac:dyDescent="0.25">
      <c r="A47" s="4" t="s">
        <v>129</v>
      </c>
      <c r="B47" s="28" t="s">
        <v>130</v>
      </c>
      <c r="C47" s="31">
        <v>173354.76</v>
      </c>
      <c r="D47" s="31">
        <v>10420.200000000001</v>
      </c>
      <c r="E47" s="45">
        <v>152874.23999999999</v>
      </c>
      <c r="F47" s="31">
        <v>-44981.91</v>
      </c>
      <c r="G47" s="31">
        <v>-1283.1099999999999</v>
      </c>
      <c r="H47" s="31">
        <v>-10943.55</v>
      </c>
      <c r="I47" s="31"/>
      <c r="J47" s="45"/>
      <c r="K47" s="31">
        <f t="shared" si="4"/>
        <v>106085.87</v>
      </c>
      <c r="L47" s="31">
        <f>C47+K47</f>
        <v>279440.63</v>
      </c>
    </row>
    <row r="48" spans="1:12" x14ac:dyDescent="0.25">
      <c r="A48" s="4" t="s">
        <v>131</v>
      </c>
      <c r="B48" s="28" t="s">
        <v>132</v>
      </c>
      <c r="C48" s="31">
        <v>483865.52</v>
      </c>
      <c r="D48" s="31">
        <v>0</v>
      </c>
      <c r="E48" s="45">
        <v>0</v>
      </c>
      <c r="F48" s="31">
        <v>0</v>
      </c>
      <c r="G48" s="31">
        <v>3051.19</v>
      </c>
      <c r="H48" s="31">
        <v>-7886.86</v>
      </c>
      <c r="I48" s="31"/>
      <c r="J48" s="31"/>
      <c r="K48" s="31">
        <f t="shared" si="4"/>
        <v>-4835.67</v>
      </c>
      <c r="L48" s="31">
        <f t="shared" si="1"/>
        <v>479029.85000000003</v>
      </c>
    </row>
    <row r="49" spans="1:12" x14ac:dyDescent="0.25">
      <c r="A49" s="4" t="s">
        <v>133</v>
      </c>
      <c r="B49" s="28" t="s">
        <v>10</v>
      </c>
      <c r="C49" s="31">
        <v>26314.86</v>
      </c>
      <c r="D49" s="31">
        <v>0</v>
      </c>
      <c r="E49" s="31">
        <v>0</v>
      </c>
      <c r="F49" s="31">
        <v>2743.1</v>
      </c>
      <c r="G49" s="31">
        <v>15576.39</v>
      </c>
      <c r="H49" s="31">
        <v>-4993.5600000000004</v>
      </c>
      <c r="I49" s="33"/>
      <c r="J49" s="31"/>
      <c r="K49" s="31">
        <f t="shared" si="4"/>
        <v>13325.929999999997</v>
      </c>
      <c r="L49" s="31">
        <f t="shared" si="1"/>
        <v>39640.789999999994</v>
      </c>
    </row>
    <row r="50" spans="1:12" ht="31.5" hidden="1" x14ac:dyDescent="0.25">
      <c r="A50" s="4" t="s">
        <v>134</v>
      </c>
      <c r="B50" s="28" t="s">
        <v>14</v>
      </c>
      <c r="C50" s="31">
        <v>0</v>
      </c>
      <c r="D50" s="31">
        <v>0</v>
      </c>
      <c r="E50" s="31"/>
      <c r="F50" s="31"/>
      <c r="G50" s="31"/>
      <c r="H50" s="31"/>
      <c r="I50" s="31"/>
      <c r="J50" s="31"/>
      <c r="K50" s="31">
        <f t="shared" si="4"/>
        <v>0</v>
      </c>
      <c r="L50" s="31">
        <f t="shared" si="1"/>
        <v>0</v>
      </c>
    </row>
    <row r="51" spans="1:12" ht="78.75" hidden="1" x14ac:dyDescent="0.25">
      <c r="A51" s="4" t="s">
        <v>142</v>
      </c>
      <c r="B51" s="28" t="s">
        <v>143</v>
      </c>
      <c r="C51" s="31">
        <v>0</v>
      </c>
      <c r="D51" s="31"/>
      <c r="E51" s="31">
        <v>0</v>
      </c>
      <c r="F51" s="31">
        <v>0</v>
      </c>
      <c r="G51" s="31"/>
      <c r="H51" s="31"/>
      <c r="I51" s="31"/>
      <c r="J51" s="31"/>
      <c r="K51" s="31">
        <f t="shared" si="4"/>
        <v>0</v>
      </c>
      <c r="L51" s="31">
        <f t="shared" si="1"/>
        <v>0</v>
      </c>
    </row>
    <row r="52" spans="1:12" ht="47.25" x14ac:dyDescent="0.25">
      <c r="A52" s="4" t="s">
        <v>135</v>
      </c>
      <c r="B52" s="28" t="s">
        <v>136</v>
      </c>
      <c r="C52" s="31">
        <v>0</v>
      </c>
      <c r="D52" s="45">
        <v>-265.58</v>
      </c>
      <c r="E52" s="31">
        <v>0</v>
      </c>
      <c r="F52" s="31">
        <v>0</v>
      </c>
      <c r="G52" s="31"/>
      <c r="H52" s="31"/>
      <c r="I52" s="31"/>
      <c r="J52" s="31"/>
      <c r="K52" s="31">
        <f t="shared" si="4"/>
        <v>-265.58</v>
      </c>
      <c r="L52" s="31">
        <f t="shared" si="1"/>
        <v>-265.58</v>
      </c>
    </row>
    <row r="53" spans="1:12" s="3" customFormat="1" ht="27" customHeight="1" x14ac:dyDescent="0.25">
      <c r="A53" s="36" t="s">
        <v>137</v>
      </c>
      <c r="B53" s="37"/>
      <c r="C53" s="38">
        <f t="shared" ref="C53:J53" si="22">C5+C44</f>
        <v>1472268.1400000001</v>
      </c>
      <c r="D53" s="38">
        <f t="shared" si="22"/>
        <v>98154.62</v>
      </c>
      <c r="E53" s="38">
        <f t="shared" si="22"/>
        <v>193494.47999999998</v>
      </c>
      <c r="F53" s="38">
        <f t="shared" si="22"/>
        <v>3410.0999999999949</v>
      </c>
      <c r="G53" s="38">
        <f t="shared" si="22"/>
        <v>58057.47</v>
      </c>
      <c r="H53" s="38">
        <f t="shared" si="22"/>
        <v>-3990.6499999999996</v>
      </c>
      <c r="I53" s="38">
        <f t="shared" si="22"/>
        <v>0</v>
      </c>
      <c r="J53" s="38">
        <f t="shared" si="22"/>
        <v>0</v>
      </c>
      <c r="K53" s="38">
        <f t="shared" si="4"/>
        <v>349126.0199999999</v>
      </c>
      <c r="L53" s="38">
        <f t="shared" si="1"/>
        <v>1821394.1600000001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view="pageBreakPreview" zoomScaleNormal="60" zoomScaleSheetLayoutView="100" workbookViewId="0">
      <pane ySplit="3" topLeftCell="A4" activePane="bottomLeft" state="frozen"/>
      <selection pane="bottomLeft" activeCell="J4" sqref="J4"/>
    </sheetView>
  </sheetViews>
  <sheetFormatPr defaultRowHeight="15.75" x14ac:dyDescent="0.25"/>
  <cols>
    <col min="1" max="1" width="17" style="1" customWidth="1"/>
    <col min="2" max="2" width="60.7109375" style="1" customWidth="1"/>
    <col min="3" max="3" width="18.85546875" style="1" customWidth="1"/>
    <col min="4" max="4" width="16.5703125" style="1" customWidth="1"/>
    <col min="5" max="5" width="17.85546875" style="1" customWidth="1"/>
    <col min="6" max="6" width="18.7109375" style="1" customWidth="1"/>
    <col min="7" max="7" width="17.5703125" style="1" customWidth="1"/>
    <col min="8" max="8" width="17.7109375" style="1" customWidth="1"/>
    <col min="9" max="9" width="16.85546875" style="1" customWidth="1"/>
    <col min="10" max="10" width="24" style="1" customWidth="1"/>
    <col min="11" max="16384" width="9.140625" style="1"/>
  </cols>
  <sheetData>
    <row r="1" spans="1:10" ht="42" customHeight="1" x14ac:dyDescent="0.3">
      <c r="A1" s="51" t="s">
        <v>174</v>
      </c>
      <c r="B1" s="51"/>
      <c r="C1" s="51"/>
      <c r="D1" s="51"/>
      <c r="E1" s="51"/>
      <c r="F1" s="51"/>
      <c r="G1" s="51"/>
      <c r="H1" s="51"/>
      <c r="I1" s="51"/>
    </row>
    <row r="2" spans="1:10" x14ac:dyDescent="0.25">
      <c r="I2" s="2"/>
      <c r="J2" s="47" t="s">
        <v>0</v>
      </c>
    </row>
    <row r="3" spans="1:10" ht="141.75" customHeight="1" x14ac:dyDescent="0.25">
      <c r="A3" s="4" t="s">
        <v>147</v>
      </c>
      <c r="B3" s="4" t="s">
        <v>148</v>
      </c>
      <c r="C3" s="4" t="s">
        <v>175</v>
      </c>
      <c r="D3" s="4" t="s">
        <v>176</v>
      </c>
      <c r="E3" s="4" t="s">
        <v>177</v>
      </c>
      <c r="F3" s="4" t="s">
        <v>178</v>
      </c>
      <c r="G3" s="4" t="s">
        <v>179</v>
      </c>
      <c r="H3" s="4" t="s">
        <v>180</v>
      </c>
      <c r="I3" s="4" t="s">
        <v>3</v>
      </c>
      <c r="J3" s="4" t="s">
        <v>184</v>
      </c>
    </row>
    <row r="4" spans="1:10" s="3" customFormat="1" x14ac:dyDescent="0.25">
      <c r="A4" s="6" t="s">
        <v>16</v>
      </c>
      <c r="B4" s="7" t="s">
        <v>17</v>
      </c>
      <c r="C4" s="8">
        <f t="shared" ref="C4:H4" si="0">SUM(C5:C12)</f>
        <v>251887.39999999997</v>
      </c>
      <c r="D4" s="8">
        <f t="shared" si="0"/>
        <v>59998.899999999994</v>
      </c>
      <c r="E4" s="8">
        <f t="shared" si="0"/>
        <v>-1350</v>
      </c>
      <c r="F4" s="8">
        <f t="shared" si="0"/>
        <v>-5469.2</v>
      </c>
      <c r="G4" s="8">
        <f t="shared" si="0"/>
        <v>-6062.5</v>
      </c>
      <c r="H4" s="8">
        <f t="shared" si="0"/>
        <v>6457.1999999999989</v>
      </c>
      <c r="I4" s="9">
        <f>D4+E4+F4+G4+H4</f>
        <v>53574.399999999994</v>
      </c>
      <c r="J4" s="10">
        <f t="shared" ref="J4:J43" si="1">C4+I4</f>
        <v>305461.79999999993</v>
      </c>
    </row>
    <row r="5" spans="1:10" ht="31.5" x14ac:dyDescent="0.25">
      <c r="A5" s="11" t="s">
        <v>18</v>
      </c>
      <c r="B5" s="12" t="s">
        <v>19</v>
      </c>
      <c r="C5" s="13">
        <v>2749.4</v>
      </c>
      <c r="D5" s="14">
        <v>466.5</v>
      </c>
      <c r="E5" s="14">
        <v>0</v>
      </c>
      <c r="F5" s="14">
        <v>0</v>
      </c>
      <c r="G5" s="14">
        <v>0</v>
      </c>
      <c r="H5" s="14">
        <v>0</v>
      </c>
      <c r="I5" s="49">
        <f t="shared" ref="I5:I44" si="2">D5+E5+F5+G5+H5</f>
        <v>466.5</v>
      </c>
      <c r="J5" s="48">
        <f t="shared" si="1"/>
        <v>3215.9</v>
      </c>
    </row>
    <row r="6" spans="1:10" ht="47.25" x14ac:dyDescent="0.25">
      <c r="A6" s="11" t="s">
        <v>20</v>
      </c>
      <c r="B6" s="12" t="s">
        <v>21</v>
      </c>
      <c r="C6" s="13">
        <v>9899.4</v>
      </c>
      <c r="D6" s="14">
        <v>1072.0999999999999</v>
      </c>
      <c r="E6" s="14">
        <v>0</v>
      </c>
      <c r="F6" s="15">
        <v>-1330</v>
      </c>
      <c r="G6" s="15">
        <v>-2385.4</v>
      </c>
      <c r="H6" s="14">
        <v>0</v>
      </c>
      <c r="I6" s="49">
        <f t="shared" si="2"/>
        <v>-2643.3</v>
      </c>
      <c r="J6" s="48">
        <f t="shared" si="1"/>
        <v>7256.0999999999995</v>
      </c>
    </row>
    <row r="7" spans="1:10" ht="51.75" customHeight="1" x14ac:dyDescent="0.25">
      <c r="A7" s="11" t="s">
        <v>22</v>
      </c>
      <c r="B7" s="12" t="s">
        <v>23</v>
      </c>
      <c r="C7" s="13">
        <v>101886</v>
      </c>
      <c r="D7" s="14">
        <v>23305.599999999999</v>
      </c>
      <c r="E7" s="14">
        <v>0</v>
      </c>
      <c r="F7" s="14">
        <v>0</v>
      </c>
      <c r="G7" s="14">
        <v>0</v>
      </c>
      <c r="H7" s="14">
        <v>0</v>
      </c>
      <c r="I7" s="49">
        <f t="shared" si="2"/>
        <v>23305.599999999999</v>
      </c>
      <c r="J7" s="48">
        <f t="shared" si="1"/>
        <v>125191.6</v>
      </c>
    </row>
    <row r="8" spans="1:10" x14ac:dyDescent="0.25">
      <c r="A8" s="11" t="s">
        <v>24</v>
      </c>
      <c r="B8" s="12" t="s">
        <v>25</v>
      </c>
      <c r="C8" s="13">
        <v>24.9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49">
        <f t="shared" si="2"/>
        <v>0</v>
      </c>
      <c r="J8" s="48">
        <f t="shared" si="1"/>
        <v>24.9</v>
      </c>
    </row>
    <row r="9" spans="1:10" ht="47.25" x14ac:dyDescent="0.25">
      <c r="A9" s="11" t="s">
        <v>26</v>
      </c>
      <c r="B9" s="12" t="s">
        <v>27</v>
      </c>
      <c r="C9" s="13">
        <v>17674.3</v>
      </c>
      <c r="D9" s="13">
        <v>2875.7</v>
      </c>
      <c r="E9" s="14">
        <v>0</v>
      </c>
      <c r="F9" s="14">
        <v>198.9</v>
      </c>
      <c r="G9" s="15">
        <v>-59.9</v>
      </c>
      <c r="H9" s="15">
        <v>-104.1</v>
      </c>
      <c r="I9" s="49">
        <f t="shared" si="2"/>
        <v>2910.6</v>
      </c>
      <c r="J9" s="48">
        <f t="shared" si="1"/>
        <v>20584.899999999998</v>
      </c>
    </row>
    <row r="10" spans="1:10" x14ac:dyDescent="0.25">
      <c r="A10" s="11" t="s">
        <v>28</v>
      </c>
      <c r="B10" s="12" t="s">
        <v>29</v>
      </c>
      <c r="C10" s="13">
        <v>624.29999999999995</v>
      </c>
      <c r="D10" s="13">
        <v>0</v>
      </c>
      <c r="E10" s="13">
        <v>0</v>
      </c>
      <c r="F10" s="16">
        <v>-624.29999999999995</v>
      </c>
      <c r="G10" s="14">
        <v>0</v>
      </c>
      <c r="H10" s="14">
        <v>0</v>
      </c>
      <c r="I10" s="49">
        <f t="shared" si="2"/>
        <v>-624.29999999999995</v>
      </c>
      <c r="J10" s="48">
        <f t="shared" si="1"/>
        <v>0</v>
      </c>
    </row>
    <row r="11" spans="1:10" x14ac:dyDescent="0.25">
      <c r="A11" s="11" t="s">
        <v>30</v>
      </c>
      <c r="B11" s="12" t="s">
        <v>31</v>
      </c>
      <c r="C11" s="13">
        <v>22196.400000000001</v>
      </c>
      <c r="D11" s="13">
        <v>2540</v>
      </c>
      <c r="E11" s="16">
        <v>-1350</v>
      </c>
      <c r="F11" s="16">
        <v>-1225.3</v>
      </c>
      <c r="G11" s="14">
        <v>258.60000000000002</v>
      </c>
      <c r="H11" s="15">
        <v>-5376.1</v>
      </c>
      <c r="I11" s="49">
        <f t="shared" si="2"/>
        <v>-5152.8</v>
      </c>
      <c r="J11" s="48">
        <f t="shared" si="1"/>
        <v>17043.600000000002</v>
      </c>
    </row>
    <row r="12" spans="1:10" x14ac:dyDescent="0.25">
      <c r="A12" s="11" t="s">
        <v>32</v>
      </c>
      <c r="B12" s="12" t="s">
        <v>33</v>
      </c>
      <c r="C12" s="13">
        <v>96832.7</v>
      </c>
      <c r="D12" s="13">
        <v>29739</v>
      </c>
      <c r="E12" s="13">
        <v>0</v>
      </c>
      <c r="F12" s="16">
        <v>-2488.5</v>
      </c>
      <c r="G12" s="15">
        <v>-3875.8</v>
      </c>
      <c r="H12" s="14">
        <v>11937.4</v>
      </c>
      <c r="I12" s="49">
        <f t="shared" si="2"/>
        <v>35312.1</v>
      </c>
      <c r="J12" s="48">
        <f t="shared" si="1"/>
        <v>132144.79999999999</v>
      </c>
    </row>
    <row r="13" spans="1:10" s="3" customFormat="1" x14ac:dyDescent="0.25">
      <c r="A13" s="6" t="s">
        <v>34</v>
      </c>
      <c r="B13" s="7" t="s">
        <v>35</v>
      </c>
      <c r="C13" s="8">
        <f>C14</f>
        <v>1793.8</v>
      </c>
      <c r="D13" s="8">
        <f t="shared" ref="D13:H13" si="3">D14</f>
        <v>0</v>
      </c>
      <c r="E13" s="8">
        <f t="shared" si="3"/>
        <v>0</v>
      </c>
      <c r="F13" s="8">
        <f t="shared" si="3"/>
        <v>0</v>
      </c>
      <c r="G13" s="8">
        <f t="shared" si="3"/>
        <v>2.5</v>
      </c>
      <c r="H13" s="8">
        <f t="shared" si="3"/>
        <v>0</v>
      </c>
      <c r="I13" s="9">
        <f t="shared" si="2"/>
        <v>2.5</v>
      </c>
      <c r="J13" s="10">
        <f t="shared" si="1"/>
        <v>1796.3</v>
      </c>
    </row>
    <row r="14" spans="1:10" x14ac:dyDescent="0.25">
      <c r="A14" s="11" t="s">
        <v>36</v>
      </c>
      <c r="B14" s="12" t="s">
        <v>37</v>
      </c>
      <c r="C14" s="13">
        <v>1793.8</v>
      </c>
      <c r="D14" s="13">
        <v>0</v>
      </c>
      <c r="E14" s="13">
        <v>0</v>
      </c>
      <c r="F14" s="13">
        <v>0</v>
      </c>
      <c r="G14" s="13">
        <v>2.5</v>
      </c>
      <c r="H14" s="13">
        <v>0</v>
      </c>
      <c r="I14" s="49">
        <f t="shared" si="2"/>
        <v>2.5</v>
      </c>
      <c r="J14" s="48">
        <f t="shared" si="1"/>
        <v>1796.3</v>
      </c>
    </row>
    <row r="15" spans="1:10" s="3" customFormat="1" ht="31.5" x14ac:dyDescent="0.25">
      <c r="A15" s="6" t="s">
        <v>38</v>
      </c>
      <c r="B15" s="7" t="s">
        <v>39</v>
      </c>
      <c r="C15" s="8">
        <f t="shared" ref="C15:H15" si="4">SUM(C16:C17)</f>
        <v>24454.1</v>
      </c>
      <c r="D15" s="8">
        <f t="shared" si="4"/>
        <v>0</v>
      </c>
      <c r="E15" s="8">
        <f t="shared" si="4"/>
        <v>-21304.1</v>
      </c>
      <c r="F15" s="8">
        <f t="shared" si="4"/>
        <v>0</v>
      </c>
      <c r="G15" s="8">
        <f t="shared" si="4"/>
        <v>4815.5</v>
      </c>
      <c r="H15" s="8">
        <f t="shared" si="4"/>
        <v>0</v>
      </c>
      <c r="I15" s="9">
        <f t="shared" si="2"/>
        <v>-16488.599999999999</v>
      </c>
      <c r="J15" s="10">
        <f t="shared" si="1"/>
        <v>7965.5</v>
      </c>
    </row>
    <row r="16" spans="1:10" hidden="1" x14ac:dyDescent="0.25">
      <c r="A16" s="11" t="s">
        <v>40</v>
      </c>
      <c r="B16" s="12" t="s">
        <v>145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9">
        <f t="shared" si="2"/>
        <v>0</v>
      </c>
      <c r="J16" s="10">
        <f t="shared" si="1"/>
        <v>0</v>
      </c>
    </row>
    <row r="17" spans="1:10" ht="56.25" customHeight="1" x14ac:dyDescent="0.25">
      <c r="A17" s="11" t="s">
        <v>41</v>
      </c>
      <c r="B17" s="12" t="s">
        <v>146</v>
      </c>
      <c r="C17" s="13">
        <v>24454.1</v>
      </c>
      <c r="D17" s="13">
        <v>0</v>
      </c>
      <c r="E17" s="16">
        <v>-21304.1</v>
      </c>
      <c r="F17" s="13">
        <v>0</v>
      </c>
      <c r="G17" s="13">
        <v>4815.5</v>
      </c>
      <c r="H17" s="13">
        <v>0</v>
      </c>
      <c r="I17" s="49">
        <f t="shared" si="2"/>
        <v>-16488.599999999999</v>
      </c>
      <c r="J17" s="48">
        <f t="shared" si="1"/>
        <v>7965.5</v>
      </c>
    </row>
    <row r="18" spans="1:10" s="3" customFormat="1" x14ac:dyDescent="0.25">
      <c r="A18" s="6" t="s">
        <v>42</v>
      </c>
      <c r="B18" s="7" t="s">
        <v>43</v>
      </c>
      <c r="C18" s="8">
        <f t="shared" ref="C18:H18" si="5">SUM(C19:C23)</f>
        <v>79422.100000000006</v>
      </c>
      <c r="D18" s="8">
        <f t="shared" si="5"/>
        <v>40803.9</v>
      </c>
      <c r="E18" s="8">
        <f t="shared" si="5"/>
        <v>205805.8</v>
      </c>
      <c r="F18" s="8">
        <f t="shared" si="5"/>
        <v>18345.099999999999</v>
      </c>
      <c r="G18" s="8">
        <f t="shared" si="5"/>
        <v>-3082.2999999999997</v>
      </c>
      <c r="H18" s="8">
        <f t="shared" si="5"/>
        <v>-8241.4</v>
      </c>
      <c r="I18" s="9">
        <f t="shared" si="2"/>
        <v>253631.1</v>
      </c>
      <c r="J18" s="10">
        <f t="shared" si="1"/>
        <v>333053.2</v>
      </c>
    </row>
    <row r="19" spans="1:10" x14ac:dyDescent="0.25">
      <c r="A19" s="11" t="s">
        <v>44</v>
      </c>
      <c r="B19" s="12" t="s">
        <v>45</v>
      </c>
      <c r="C19" s="13">
        <v>3391.8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49">
        <f t="shared" si="2"/>
        <v>0</v>
      </c>
      <c r="J19" s="48">
        <f t="shared" si="1"/>
        <v>3391.8</v>
      </c>
    </row>
    <row r="20" spans="1:10" x14ac:dyDescent="0.25">
      <c r="A20" s="11" t="s">
        <v>46</v>
      </c>
      <c r="B20" s="12" t="s">
        <v>47</v>
      </c>
      <c r="C20" s="13">
        <v>0</v>
      </c>
      <c r="D20" s="13">
        <v>0</v>
      </c>
      <c r="E20" s="13">
        <v>65934.899999999994</v>
      </c>
      <c r="F20" s="13">
        <v>0</v>
      </c>
      <c r="G20" s="13">
        <v>0</v>
      </c>
      <c r="H20" s="13">
        <v>0</v>
      </c>
      <c r="I20" s="49">
        <f t="shared" si="2"/>
        <v>65934.899999999994</v>
      </c>
      <c r="J20" s="48">
        <f t="shared" si="1"/>
        <v>65934.899999999994</v>
      </c>
    </row>
    <row r="21" spans="1:10" x14ac:dyDescent="0.25">
      <c r="A21" s="11" t="s">
        <v>48</v>
      </c>
      <c r="B21" s="12" t="s">
        <v>49</v>
      </c>
      <c r="C21" s="13">
        <v>36434.300000000003</v>
      </c>
      <c r="D21" s="13">
        <v>0</v>
      </c>
      <c r="E21" s="13">
        <v>0</v>
      </c>
      <c r="F21" s="13">
        <v>0</v>
      </c>
      <c r="G21" s="13">
        <v>0</v>
      </c>
      <c r="H21" s="16">
        <v>-13241.4</v>
      </c>
      <c r="I21" s="49">
        <f t="shared" si="2"/>
        <v>-13241.4</v>
      </c>
      <c r="J21" s="48">
        <f t="shared" si="1"/>
        <v>23192.9</v>
      </c>
    </row>
    <row r="22" spans="1:10" x14ac:dyDescent="0.25">
      <c r="A22" s="11" t="s">
        <v>50</v>
      </c>
      <c r="B22" s="12" t="s">
        <v>51</v>
      </c>
      <c r="C22" s="13">
        <v>36300</v>
      </c>
      <c r="D22" s="13">
        <v>22230.2</v>
      </c>
      <c r="E22" s="13">
        <v>138081.5</v>
      </c>
      <c r="F22" s="13">
        <v>18845.099999999999</v>
      </c>
      <c r="G22" s="16">
        <v>-808.6</v>
      </c>
      <c r="H22" s="13">
        <v>5000</v>
      </c>
      <c r="I22" s="49">
        <f t="shared" si="2"/>
        <v>183348.2</v>
      </c>
      <c r="J22" s="48">
        <f t="shared" si="1"/>
        <v>219648.2</v>
      </c>
    </row>
    <row r="23" spans="1:10" x14ac:dyDescent="0.25">
      <c r="A23" s="11" t="s">
        <v>52</v>
      </c>
      <c r="B23" s="12" t="s">
        <v>53</v>
      </c>
      <c r="C23" s="13">
        <v>3296</v>
      </c>
      <c r="D23" s="13">
        <v>18573.7</v>
      </c>
      <c r="E23" s="13">
        <v>1789.4</v>
      </c>
      <c r="F23" s="16">
        <v>-500</v>
      </c>
      <c r="G23" s="16">
        <v>-2273.6999999999998</v>
      </c>
      <c r="H23" s="13">
        <v>0</v>
      </c>
      <c r="I23" s="49">
        <f t="shared" si="2"/>
        <v>17589.400000000001</v>
      </c>
      <c r="J23" s="48">
        <f t="shared" si="1"/>
        <v>20885.400000000001</v>
      </c>
    </row>
    <row r="24" spans="1:10" s="3" customFormat="1" x14ac:dyDescent="0.25">
      <c r="A24" s="6" t="s">
        <v>54</v>
      </c>
      <c r="B24" s="7" t="s">
        <v>55</v>
      </c>
      <c r="C24" s="8">
        <f t="shared" ref="C24:H24" si="6">SUM(C25:C28)</f>
        <v>189464.5</v>
      </c>
      <c r="D24" s="8">
        <f t="shared" si="6"/>
        <v>49590.3</v>
      </c>
      <c r="E24" s="8">
        <f t="shared" si="6"/>
        <v>8164.7999999999993</v>
      </c>
      <c r="F24" s="8">
        <f t="shared" si="6"/>
        <v>-15360.5</v>
      </c>
      <c r="G24" s="8">
        <f t="shared" si="6"/>
        <v>56594.7</v>
      </c>
      <c r="H24" s="8">
        <f t="shared" si="6"/>
        <v>9824.4</v>
      </c>
      <c r="I24" s="9">
        <f t="shared" si="2"/>
        <v>108813.7</v>
      </c>
      <c r="J24" s="10">
        <f t="shared" si="1"/>
        <v>298278.2</v>
      </c>
    </row>
    <row r="25" spans="1:10" ht="14.25" customHeight="1" x14ac:dyDescent="0.25">
      <c r="A25" s="11" t="s">
        <v>56</v>
      </c>
      <c r="B25" s="12" t="s">
        <v>57</v>
      </c>
      <c r="C25" s="13">
        <v>13901.6</v>
      </c>
      <c r="D25" s="13">
        <v>3000</v>
      </c>
      <c r="E25" s="13">
        <v>0</v>
      </c>
      <c r="F25" s="13">
        <v>1812</v>
      </c>
      <c r="G25" s="13">
        <v>1766.4</v>
      </c>
      <c r="H25" s="13">
        <v>7376.9</v>
      </c>
      <c r="I25" s="49">
        <f t="shared" si="2"/>
        <v>13955.3</v>
      </c>
      <c r="J25" s="48">
        <f t="shared" si="1"/>
        <v>27856.9</v>
      </c>
    </row>
    <row r="26" spans="1:10" s="3" customFormat="1" x14ac:dyDescent="0.25">
      <c r="A26" s="11" t="s">
        <v>58</v>
      </c>
      <c r="B26" s="12" t="s">
        <v>59</v>
      </c>
      <c r="C26" s="13">
        <v>28969</v>
      </c>
      <c r="D26" s="13">
        <v>8250</v>
      </c>
      <c r="E26" s="13">
        <v>7552.4</v>
      </c>
      <c r="F26" s="13">
        <v>19740.5</v>
      </c>
      <c r="G26" s="13">
        <v>48047.7</v>
      </c>
      <c r="H26" s="13">
        <v>2447.5</v>
      </c>
      <c r="I26" s="49">
        <f t="shared" si="2"/>
        <v>86038.1</v>
      </c>
      <c r="J26" s="48">
        <f t="shared" si="1"/>
        <v>115007.1</v>
      </c>
    </row>
    <row r="27" spans="1:10" x14ac:dyDescent="0.25">
      <c r="A27" s="11" t="s">
        <v>60</v>
      </c>
      <c r="B27" s="12" t="s">
        <v>61</v>
      </c>
      <c r="C27" s="13">
        <v>146593.9</v>
      </c>
      <c r="D27" s="13">
        <v>38340.300000000003</v>
      </c>
      <c r="E27" s="13">
        <v>612.4</v>
      </c>
      <c r="F27" s="16">
        <v>-36913</v>
      </c>
      <c r="G27" s="13">
        <v>6780.6</v>
      </c>
      <c r="H27" s="13">
        <v>0</v>
      </c>
      <c r="I27" s="49">
        <f t="shared" si="2"/>
        <v>8820.3000000000047</v>
      </c>
      <c r="J27" s="48">
        <f t="shared" si="1"/>
        <v>155414.20000000001</v>
      </c>
    </row>
    <row r="28" spans="1:10" ht="31.5" hidden="1" x14ac:dyDescent="0.25">
      <c r="A28" s="11" t="s">
        <v>62</v>
      </c>
      <c r="B28" s="12" t="s">
        <v>63</v>
      </c>
      <c r="C28" s="13"/>
      <c r="D28" s="16"/>
      <c r="E28" s="13"/>
      <c r="F28" s="13"/>
      <c r="G28" s="13"/>
      <c r="H28" s="13"/>
      <c r="I28" s="9">
        <f t="shared" si="2"/>
        <v>0</v>
      </c>
      <c r="J28" s="10">
        <f t="shared" si="1"/>
        <v>0</v>
      </c>
    </row>
    <row r="29" spans="1:10" s="3" customFormat="1" x14ac:dyDescent="0.25">
      <c r="A29" s="6" t="s">
        <v>64</v>
      </c>
      <c r="B29" s="7" t="s">
        <v>65</v>
      </c>
      <c r="C29" s="8">
        <f t="shared" ref="C29:H29" si="7">SUM(C30:C34)</f>
        <v>811429.99999999988</v>
      </c>
      <c r="D29" s="8">
        <f t="shared" si="7"/>
        <v>77853.499999999985</v>
      </c>
      <c r="E29" s="8">
        <f t="shared" si="7"/>
        <v>828</v>
      </c>
      <c r="F29" s="8">
        <f t="shared" si="7"/>
        <v>-862.6</v>
      </c>
      <c r="G29" s="8">
        <f t="shared" si="7"/>
        <v>3138.7999999999997</v>
      </c>
      <c r="H29" s="8">
        <f t="shared" si="7"/>
        <v>-10993.8</v>
      </c>
      <c r="I29" s="9">
        <f t="shared" si="2"/>
        <v>69963.89999999998</v>
      </c>
      <c r="J29" s="10">
        <f t="shared" si="1"/>
        <v>881393.89999999991</v>
      </c>
    </row>
    <row r="30" spans="1:10" x14ac:dyDescent="0.25">
      <c r="A30" s="11" t="s">
        <v>66</v>
      </c>
      <c r="B30" s="12" t="s">
        <v>67</v>
      </c>
      <c r="C30" s="13">
        <v>249698.2</v>
      </c>
      <c r="D30" s="13">
        <v>14368.2</v>
      </c>
      <c r="E30" s="13">
        <v>468</v>
      </c>
      <c r="F30" s="16">
        <v>-504.9</v>
      </c>
      <c r="G30" s="13">
        <v>1639.7</v>
      </c>
      <c r="H30" s="13">
        <v>0</v>
      </c>
      <c r="I30" s="49">
        <f t="shared" si="2"/>
        <v>15971.000000000002</v>
      </c>
      <c r="J30" s="48">
        <f t="shared" si="1"/>
        <v>265669.2</v>
      </c>
    </row>
    <row r="31" spans="1:10" x14ac:dyDescent="0.25">
      <c r="A31" s="11" t="s">
        <v>68</v>
      </c>
      <c r="B31" s="12" t="s">
        <v>69</v>
      </c>
      <c r="C31" s="13">
        <v>436579</v>
      </c>
      <c r="D31" s="13">
        <v>48571</v>
      </c>
      <c r="E31" s="13">
        <v>360</v>
      </c>
      <c r="F31" s="16">
        <v>-32.1</v>
      </c>
      <c r="G31" s="13">
        <v>7388.2</v>
      </c>
      <c r="H31" s="16">
        <v>-10993.8</v>
      </c>
      <c r="I31" s="49">
        <f t="shared" si="2"/>
        <v>45293.3</v>
      </c>
      <c r="J31" s="48">
        <f t="shared" si="1"/>
        <v>481872.3</v>
      </c>
    </row>
    <row r="32" spans="1:10" x14ac:dyDescent="0.25">
      <c r="A32" s="11" t="s">
        <v>70</v>
      </c>
      <c r="B32" s="12" t="s">
        <v>71</v>
      </c>
      <c r="C32" s="13">
        <v>77689.100000000006</v>
      </c>
      <c r="D32" s="13">
        <v>7282.4</v>
      </c>
      <c r="E32" s="13">
        <v>0</v>
      </c>
      <c r="F32" s="16">
        <v>-692.5</v>
      </c>
      <c r="G32" s="16">
        <v>-6049</v>
      </c>
      <c r="H32" s="13">
        <v>0</v>
      </c>
      <c r="I32" s="49">
        <f t="shared" si="2"/>
        <v>540.89999999999964</v>
      </c>
      <c r="J32" s="48">
        <f t="shared" si="1"/>
        <v>78230</v>
      </c>
    </row>
    <row r="33" spans="1:10" x14ac:dyDescent="0.25">
      <c r="A33" s="11" t="s">
        <v>72</v>
      </c>
      <c r="B33" s="12" t="s">
        <v>73</v>
      </c>
      <c r="C33" s="13">
        <v>1825.2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49">
        <f t="shared" si="2"/>
        <v>0</v>
      </c>
      <c r="J33" s="48">
        <f t="shared" si="1"/>
        <v>1825.2</v>
      </c>
    </row>
    <row r="34" spans="1:10" x14ac:dyDescent="0.25">
      <c r="A34" s="11" t="s">
        <v>74</v>
      </c>
      <c r="B34" s="12" t="s">
        <v>75</v>
      </c>
      <c r="C34" s="13">
        <v>45638.5</v>
      </c>
      <c r="D34" s="13">
        <v>7631.9</v>
      </c>
      <c r="E34" s="13">
        <v>0</v>
      </c>
      <c r="F34" s="13">
        <v>366.9</v>
      </c>
      <c r="G34" s="13">
        <v>159.9</v>
      </c>
      <c r="H34" s="13">
        <v>0</v>
      </c>
      <c r="I34" s="49">
        <f t="shared" si="2"/>
        <v>8158.6999999999989</v>
      </c>
      <c r="J34" s="48">
        <f t="shared" si="1"/>
        <v>53797.2</v>
      </c>
    </row>
    <row r="35" spans="1:10" s="3" customFormat="1" x14ac:dyDescent="0.25">
      <c r="A35" s="6" t="s">
        <v>76</v>
      </c>
      <c r="B35" s="7" t="s">
        <v>77</v>
      </c>
      <c r="C35" s="8">
        <f t="shared" ref="C35:G35" si="8">SUM(C36:C37)</f>
        <v>64294</v>
      </c>
      <c r="D35" s="8">
        <f t="shared" si="8"/>
        <v>12292.2</v>
      </c>
      <c r="E35" s="8">
        <f t="shared" si="8"/>
        <v>0</v>
      </c>
      <c r="F35" s="8">
        <f t="shared" si="8"/>
        <v>4907.3</v>
      </c>
      <c r="G35" s="8">
        <f t="shared" si="8"/>
        <v>1396.2</v>
      </c>
      <c r="H35" s="8">
        <f>SUM(H36:H37)</f>
        <v>0</v>
      </c>
      <c r="I35" s="9">
        <f t="shared" si="2"/>
        <v>18595.7</v>
      </c>
      <c r="J35" s="10">
        <f t="shared" si="1"/>
        <v>82889.7</v>
      </c>
    </row>
    <row r="36" spans="1:10" s="3" customFormat="1" x14ac:dyDescent="0.25">
      <c r="A36" s="11" t="s">
        <v>78</v>
      </c>
      <c r="B36" s="12" t="s">
        <v>79</v>
      </c>
      <c r="C36" s="13">
        <v>61376.7</v>
      </c>
      <c r="D36" s="13">
        <v>12292.2</v>
      </c>
      <c r="E36" s="13">
        <v>0</v>
      </c>
      <c r="F36" s="13">
        <v>4600.8</v>
      </c>
      <c r="G36" s="16">
        <v>-105.1</v>
      </c>
      <c r="H36" s="13">
        <v>0</v>
      </c>
      <c r="I36" s="49">
        <f t="shared" si="2"/>
        <v>16787.900000000001</v>
      </c>
      <c r="J36" s="48">
        <f t="shared" si="1"/>
        <v>78164.600000000006</v>
      </c>
    </row>
    <row r="37" spans="1:10" x14ac:dyDescent="0.25">
      <c r="A37" s="11" t="s">
        <v>80</v>
      </c>
      <c r="B37" s="12" t="s">
        <v>81</v>
      </c>
      <c r="C37" s="13">
        <v>2917.3</v>
      </c>
      <c r="D37" s="13">
        <v>0</v>
      </c>
      <c r="E37" s="13">
        <v>0</v>
      </c>
      <c r="F37" s="13">
        <v>306.5</v>
      </c>
      <c r="G37" s="13">
        <v>1501.3</v>
      </c>
      <c r="H37" s="13">
        <v>0</v>
      </c>
      <c r="I37" s="9">
        <f t="shared" si="2"/>
        <v>1807.8</v>
      </c>
      <c r="J37" s="48">
        <f t="shared" si="1"/>
        <v>4725.1000000000004</v>
      </c>
    </row>
    <row r="38" spans="1:10" s="3" customFormat="1" x14ac:dyDescent="0.25">
      <c r="A38" s="6" t="s">
        <v>82</v>
      </c>
      <c r="B38" s="7" t="s">
        <v>83</v>
      </c>
      <c r="C38" s="8">
        <f t="shared" ref="C38:H38" si="9">SUM(C39:C41)</f>
        <v>89743.8</v>
      </c>
      <c r="D38" s="8">
        <f t="shared" si="9"/>
        <v>100</v>
      </c>
      <c r="E38" s="8">
        <f t="shared" si="9"/>
        <v>1350</v>
      </c>
      <c r="F38" s="8">
        <f t="shared" si="9"/>
        <v>1850</v>
      </c>
      <c r="G38" s="8">
        <f t="shared" si="9"/>
        <v>3129.6</v>
      </c>
      <c r="H38" s="8">
        <f t="shared" si="9"/>
        <v>-1037</v>
      </c>
      <c r="I38" s="9">
        <f t="shared" si="2"/>
        <v>5392.6</v>
      </c>
      <c r="J38" s="10">
        <f t="shared" si="1"/>
        <v>95136.400000000009</v>
      </c>
    </row>
    <row r="39" spans="1:10" x14ac:dyDescent="0.25">
      <c r="A39" s="11" t="s">
        <v>84</v>
      </c>
      <c r="B39" s="12" t="s">
        <v>85</v>
      </c>
      <c r="C39" s="13">
        <v>5000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49">
        <f t="shared" si="2"/>
        <v>0</v>
      </c>
      <c r="J39" s="48">
        <f t="shared" si="1"/>
        <v>5000</v>
      </c>
    </row>
    <row r="40" spans="1:10" x14ac:dyDescent="0.25">
      <c r="A40" s="11" t="s">
        <v>86</v>
      </c>
      <c r="B40" s="12" t="s">
        <v>87</v>
      </c>
      <c r="C40" s="13">
        <v>2200</v>
      </c>
      <c r="D40" s="13">
        <v>100</v>
      </c>
      <c r="E40" s="13">
        <v>1350</v>
      </c>
      <c r="F40" s="13">
        <v>1850</v>
      </c>
      <c r="G40" s="13">
        <v>700</v>
      </c>
      <c r="H40" s="13">
        <v>1712</v>
      </c>
      <c r="I40" s="49">
        <f t="shared" si="2"/>
        <v>5712</v>
      </c>
      <c r="J40" s="48">
        <f t="shared" si="1"/>
        <v>7912</v>
      </c>
    </row>
    <row r="41" spans="1:10" x14ac:dyDescent="0.25">
      <c r="A41" s="11" t="s">
        <v>88</v>
      </c>
      <c r="B41" s="12" t="s">
        <v>89</v>
      </c>
      <c r="C41" s="13">
        <v>82543.8</v>
      </c>
      <c r="D41" s="13">
        <v>0</v>
      </c>
      <c r="E41" s="13">
        <v>0</v>
      </c>
      <c r="F41" s="13">
        <v>0</v>
      </c>
      <c r="G41" s="13">
        <v>2429.6</v>
      </c>
      <c r="H41" s="16">
        <v>-2749</v>
      </c>
      <c r="I41" s="49">
        <f t="shared" si="2"/>
        <v>-319.40000000000009</v>
      </c>
      <c r="J41" s="48">
        <f t="shared" si="1"/>
        <v>82224.400000000009</v>
      </c>
    </row>
    <row r="42" spans="1:10" s="3" customFormat="1" x14ac:dyDescent="0.25">
      <c r="A42" s="6" t="s">
        <v>90</v>
      </c>
      <c r="B42" s="7" t="s">
        <v>91</v>
      </c>
      <c r="C42" s="8">
        <f>C43</f>
        <v>6778.4</v>
      </c>
      <c r="D42" s="8">
        <f t="shared" ref="D42:H42" si="10">D43</f>
        <v>5925.5</v>
      </c>
      <c r="E42" s="8">
        <f t="shared" si="10"/>
        <v>0</v>
      </c>
      <c r="F42" s="8">
        <f t="shared" si="10"/>
        <v>0</v>
      </c>
      <c r="G42" s="8">
        <f t="shared" si="10"/>
        <v>-1875.1</v>
      </c>
      <c r="H42" s="8">
        <f t="shared" si="10"/>
        <v>0</v>
      </c>
      <c r="I42" s="9">
        <f t="shared" si="2"/>
        <v>4050.4</v>
      </c>
      <c r="J42" s="10">
        <f t="shared" si="1"/>
        <v>10828.8</v>
      </c>
    </row>
    <row r="43" spans="1:10" x14ac:dyDescent="0.25">
      <c r="A43" s="11" t="s">
        <v>92</v>
      </c>
      <c r="B43" s="12" t="s">
        <v>93</v>
      </c>
      <c r="C43" s="13">
        <v>6778.4</v>
      </c>
      <c r="D43" s="13">
        <v>5925.5</v>
      </c>
      <c r="E43" s="13">
        <v>0</v>
      </c>
      <c r="F43" s="13">
        <v>0</v>
      </c>
      <c r="G43" s="16">
        <v>-1875.1</v>
      </c>
      <c r="H43" s="13">
        <v>0</v>
      </c>
      <c r="I43" s="49">
        <f t="shared" si="2"/>
        <v>4050.4</v>
      </c>
      <c r="J43" s="48">
        <f t="shared" si="1"/>
        <v>10828.8</v>
      </c>
    </row>
    <row r="44" spans="1:10" s="3" customFormat="1" x14ac:dyDescent="0.25">
      <c r="A44" s="17"/>
      <c r="B44" s="18" t="s">
        <v>94</v>
      </c>
      <c r="C44" s="9">
        <f>C42+C38+C35+C29+C24+C18+C15+C13+C4</f>
        <v>1519268.1</v>
      </c>
      <c r="D44" s="9">
        <f t="shared" ref="D44:J44" si="11">D42+D38+D35+D29+D24+D18+D15+D13+D4</f>
        <v>246564.3</v>
      </c>
      <c r="E44" s="9">
        <f t="shared" si="11"/>
        <v>193494.49999999997</v>
      </c>
      <c r="F44" s="9">
        <f t="shared" si="11"/>
        <v>3410.0999999999995</v>
      </c>
      <c r="G44" s="9">
        <f t="shared" si="11"/>
        <v>58057.399999999994</v>
      </c>
      <c r="H44" s="9">
        <f t="shared" si="11"/>
        <v>-3990.6000000000004</v>
      </c>
      <c r="I44" s="9">
        <f t="shared" si="2"/>
        <v>497535.69999999995</v>
      </c>
      <c r="J44" s="9">
        <f t="shared" si="11"/>
        <v>2016803.7999999998</v>
      </c>
    </row>
    <row r="46" spans="1:10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19"/>
    </row>
    <row r="47" spans="1:10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0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/>
      <c r="B49" s="52"/>
      <c r="C49" s="52"/>
      <c r="D49" s="52"/>
      <c r="E49" s="52"/>
      <c r="F49" s="52"/>
      <c r="G49" s="52"/>
      <c r="H49" s="52"/>
      <c r="I49" s="52"/>
    </row>
  </sheetData>
  <mergeCells count="5">
    <mergeCell ref="A1:I1"/>
    <mergeCell ref="A46:I46"/>
    <mergeCell ref="A47:I47"/>
    <mergeCell ref="A48:I48"/>
    <mergeCell ref="A49:I49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2025-03-03T01:31:29Z</dcterms:modified>
</cp:coreProperties>
</file>